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40"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UÇAK'!$A$1:$J$67</definedName>
  </definedNames>
  <calcPr fullCalcOnLoad="1"/>
</workbook>
</file>

<file path=xl/sharedStrings.xml><?xml version="1.0" encoding="utf-8"?>
<sst xmlns="http://schemas.openxmlformats.org/spreadsheetml/2006/main" count="315" uniqueCount="82">
  <si>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</si>
  <si>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</si>
  <si>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</si>
  <si>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</si>
  <si>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</si>
  <si>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</si>
  <si>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</si>
  <si>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</si>
  <si>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</si>
  <si>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</si>
  <si>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</si>
  <si>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</si>
  <si>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</si>
  <si>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</si>
  <si>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</si>
  <si>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</si>
  <si>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</si>
  <si>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</si>
  <si>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</si>
  <si>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</si>
  <si>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</si>
  <si>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</si>
  <si>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</si>
  <si>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</si>
  <si>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</si>
  <si>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</si>
  <si>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</si>
  <si>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</si>
  <si>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</si>
  <si>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</si>
  <si>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</si>
  <si>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</si>
  <si>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</si>
  <si>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</si>
  <si>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</si>
  <si>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</si>
  <si>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</si>
  <si>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</si>
  <si>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</si>
  <si>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</si>
  <si>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</si>
  <si>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</si>
  <si>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</si>
  <si>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</si>
  <si>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</si>
  <si>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</si>
  <si>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</si>
  <si>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</si>
  <si>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</si>
  <si>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</si>
  <si>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</si>
  <si>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</si>
  <si>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</si>
  <si>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</si>
  <si>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</si>
  <si>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</si>
  <si>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</si>
  <si>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</si>
  <si>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</si>
  <si>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</si>
  <si>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</si>
  <si>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</si>
  <si>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</si>
  <si>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</si>
  <si>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</si>
  <si>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</si>
  <si>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</si>
  <si>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</si>
  <si>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</si>
  <si>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</si>
  <si>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</si>
  <si>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</si>
  <si>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</si>
  <si>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Şanlıurfa GAP</t>
  </si>
  <si>
    <t xml:space="preserve"> 2021/2020 (%)</t>
  </si>
  <si>
    <t>Erzincan Yıldırım Akbulut</t>
  </si>
  <si>
    <t xml:space="preserve">2020 EYLÜL SONU
</t>
  </si>
  <si>
    <t>2021 EYLÜL SONU
(Kesin Olmayan)</t>
  </si>
  <si>
    <t>TÜROB ÇALIŞMASI                                                                                                       TEKİL YOLCU SAYISI (DHMİ VERİLERİ / 2)</t>
  </si>
  <si>
    <t>2021/2020 Fark</t>
  </si>
  <si>
    <t>OCAK-EYLÜL 2021 (273 GÜN)</t>
  </si>
  <si>
    <t>Ocak-Eylül 2021 Günlük Yolcu Sayısı</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</si>
</sst>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7">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4"/>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
      <b/>
      <sz val="14"/>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theme="2"/>
        <bgColor indexed="64"/>
      </patternFill>
    </fill>
    <fill>
      <patternFill patternType="solid">
        <fgColor rgb="FFFFFF00"/>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6" fillId="0" borderId="0">
      <alignment/>
      <protection/>
    </xf>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3">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3"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4" fillId="37"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12" xfId="41" applyNumberFormat="1" applyFont="1" applyFill="1" applyBorder="1" applyAlignment="1">
      <alignment horizontal="right" vertical="center"/>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8" xfId="0" applyBorder="1" applyAlignment="1">
      <alignment horizontal="left" wrapText="1"/>
    </xf>
    <xf numFmtId="165" fontId="45" fillId="16" borderId="19" xfId="56" applyNumberFormat="1" applyFont="1" applyFill="1" applyBorder="1" applyAlignment="1">
      <alignment horizontal="center" vertical="center"/>
    </xf>
    <xf numFmtId="165" fontId="45" fillId="16" borderId="18" xfId="56" applyNumberFormat="1" applyFont="1" applyFill="1" applyBorder="1" applyAlignment="1">
      <alignment horizontal="center" vertical="center"/>
    </xf>
    <xf numFmtId="165" fontId="45"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8" xfId="63" applyNumberFormat="1" applyFont="1" applyFill="1" applyBorder="1" applyAlignment="1">
      <alignment horizontal="right" vertical="center"/>
    </xf>
    <xf numFmtId="166" fontId="10" fillId="33" borderId="20"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2" xfId="48" applyNumberFormat="1" applyFont="1" applyFill="1" applyBorder="1" applyAlignment="1">
      <alignment horizontal="right"/>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xf numFmtId="0" fontId="46" fillId="40" borderId="23" xfId="0" applyFont="1" applyFill="1" applyBorder="1" applyAlignment="1">
      <alignment horizontal="center" vertical="center" wrapText="1"/>
    </xf>
    <xf numFmtId="0" fontId="40" fillId="41" borderId="23" xfId="0" applyFont="1" applyFill="1" applyBorder="1" applyAlignment="1">
      <alignment horizontal="center" vertical="center" wrapText="1"/>
    </xf>
    <xf numFmtId="0" fontId="40" fillId="3" borderId="23" xfId="0" applyFont="1" applyFill="1" applyBorder="1" applyAlignment="1">
      <alignment horizontal="center" vertical="center" wrapText="1"/>
    </xf>
    <xf numFmtId="0" fontId="40" fillId="0" borderId="23" xfId="0" applyFont="1" applyBorder="1" applyAlignment="1">
      <alignment horizontal="center"/>
    </xf>
    <xf numFmtId="0" fontId="0" fillId="0" borderId="23" xfId="0" applyBorder="1" applyAlignment="1">
      <alignment/>
    </xf>
    <xf numFmtId="3" fontId="0" fillId="0" borderId="23" xfId="0" applyNumberFormat="1" applyBorder="1" applyAlignment="1">
      <alignment/>
    </xf>
    <xf numFmtId="3" fontId="0" fillId="13" borderId="23" xfId="0" applyNumberFormat="1" applyFill="1" applyBorder="1" applyAlignment="1">
      <alignment/>
    </xf>
    <xf numFmtId="3" fontId="0" fillId="3" borderId="23" xfId="0" applyNumberFormat="1" applyFill="1" applyBorder="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7">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67"/>
  <sheetViews>
    <sheetView tabSelected="1" zoomScale="80" zoomScaleNormal="80" zoomScalePageLayoutView="0" workbookViewId="0" topLeftCell="A1">
      <selection activeCell="O9" sqref="O9"/>
    </sheetView>
  </sheetViews>
  <sheetFormatPr defaultColWidth="9.140625" defaultRowHeight="15"/>
  <cols>
    <col min="1" max="1" width="41.140625" style="0" bestFit="1" customWidth="1"/>
    <col min="2" max="10" width="14.28125" style="0" customWidth="1"/>
    <col min="12" max="12" width="11.28125" style="0" customWidth="1"/>
    <col min="13" max="13" width="10.7109375" style="0" customWidth="1"/>
    <col min="14" max="14" width="12.28125" style="0" customWidth="1"/>
    <col min="15" max="15" width="11.421875" style="0" customWidth="1"/>
    <col min="16" max="16" width="10.421875" style="0" customWidth="1"/>
    <col min="17" max="17" width="11.140625" style="0" customWidth="1"/>
  </cols>
  <sheetData>
    <row r="1" spans="1:19" ht="25.5" customHeight="1">
      <c r="A1" s="49" t="s">
        <v>58</v>
      </c>
      <c r="B1" s="50"/>
      <c r="C1" s="50"/>
      <c r="D1" s="50"/>
      <c r="E1" s="50"/>
      <c r="F1" s="50"/>
      <c r="G1" s="50"/>
      <c r="H1" s="50"/>
      <c r="I1" s="50"/>
      <c r="J1" s="51"/>
      <c r="L1" s="65" t="s">
        <v>80</v>
      </c>
      <c r="M1" s="65"/>
      <c r="N1" s="65"/>
      <c r="O1" s="65"/>
      <c r="P1" s="65"/>
      <c r="Q1" s="65"/>
      <c r="R1" s="65"/>
      <c r="S1" s="65"/>
    </row>
    <row r="2" spans="1:19" ht="35.25" customHeight="1">
      <c r="A2" s="63" t="s">
        <v>1</v>
      </c>
      <c r="B2" s="54" t="s">
        <v>76</v>
      </c>
      <c r="C2" s="54"/>
      <c r="D2" s="54"/>
      <c r="E2" s="54" t="s">
        <v>77</v>
      </c>
      <c r="F2" s="54"/>
      <c r="G2" s="54"/>
      <c r="H2" s="55" t="s">
        <v>74</v>
      </c>
      <c r="I2" s="55"/>
      <c r="J2" s="56"/>
      <c r="L2" s="66" t="s">
        <v>78</v>
      </c>
      <c r="M2" s="66"/>
      <c r="N2" s="66"/>
      <c r="O2" s="66"/>
      <c r="P2" s="66"/>
      <c r="Q2" s="66"/>
      <c r="R2" s="67" t="s">
        <v>81</v>
      </c>
      <c r="S2" s="67"/>
    </row>
    <row r="3" spans="1:19" ht="15">
      <c r="A3" s="64"/>
      <c r="B3" s="1" t="s">
        <v>2</v>
      </c>
      <c r="C3" s="1" t="s">
        <v>3</v>
      </c>
      <c r="D3" s="1" t="s">
        <v>4</v>
      </c>
      <c r="E3" s="1" t="s">
        <v>2</v>
      </c>
      <c r="F3" s="1" t="s">
        <v>3</v>
      </c>
      <c r="G3" s="1" t="s">
        <v>4</v>
      </c>
      <c r="H3" s="1" t="s">
        <v>2</v>
      </c>
      <c r="I3" s="1" t="s">
        <v>3</v>
      </c>
      <c r="J3" s="2" t="s">
        <v>4</v>
      </c>
      <c r="L3" s="68">
        <v>2020</v>
      </c>
      <c r="M3" s="68"/>
      <c r="N3" s="68">
        <v>2021</v>
      </c>
      <c r="O3" s="68"/>
      <c r="P3" s="68" t="s">
        <v>79</v>
      </c>
      <c r="Q3" s="68"/>
      <c r="R3" s="67"/>
      <c r="S3" s="67"/>
    </row>
    <row r="4" spans="1:19" ht="15">
      <c r="A4" s="10" t="s">
        <v>5</v>
      </c>
      <c r="B4" s="3">
        <v>0</v>
      </c>
      <c r="C4" s="3">
        <v>0</v>
      </c>
      <c r="D4" s="3">
        <v>0</v>
      </c>
      <c r="E4" s="3">
        <v>0</v>
      </c>
      <c r="F4" s="3">
        <v>0</v>
      </c>
      <c r="G4" s="3">
        <v>0</v>
      </c>
      <c r="H4" s="4"/>
      <c r="I4" s="4"/>
      <c r="J4" s="5"/>
      <c r="L4" s="69" t="s">
        <v>2</v>
      </c>
      <c r="M4" s="69" t="s">
        <v>3</v>
      </c>
      <c r="N4" s="69" t="s">
        <v>2</v>
      </c>
      <c r="O4" s="69" t="s">
        <v>3</v>
      </c>
      <c r="P4" s="69" t="s">
        <v>2</v>
      </c>
      <c r="Q4" s="69" t="s">
        <v>3</v>
      </c>
      <c r="R4" s="69" t="s">
        <v>2</v>
      </c>
      <c r="S4" s="69" t="s">
        <v>3</v>
      </c>
    </row>
    <row r="5" spans="1:19" ht="15">
      <c r="A5" s="6" t="s">
        <v>68</v>
      </c>
      <c r="B5" s="7">
        <v>5904208</v>
      </c>
      <c r="C5" s="7">
        <v>12165675</v>
      </c>
      <c r="D5" s="7">
        <v>18069883</v>
      </c>
      <c r="E5" s="7">
        <v>7477969</v>
      </c>
      <c r="F5" s="7">
        <v>17573891</v>
      </c>
      <c r="G5" s="7">
        <v>25051860</v>
      </c>
      <c r="H5" s="8">
        <f>+_xlfn.IFERROR(((E5-B5)/B5)*100,0)</f>
        <v>26.654904434261123</v>
      </c>
      <c r="I5" s="8">
        <f>+_xlfn.IFERROR(((F5-C5)/C5)*100,0)</f>
        <v>44.454713774615875</v>
      </c>
      <c r="J5" s="9">
        <f>+_xlfn.IFERROR(((G5-D5)/D5)*100,0)</f>
        <v>38.6387504556615</v>
      </c>
      <c r="L5" s="70">
        <f>B5/2</f>
        <v>2952104</v>
      </c>
      <c r="M5" s="70">
        <f>C5/2</f>
        <v>6082837.5</v>
      </c>
      <c r="N5" s="70">
        <f>E5/2</f>
        <v>3738984.5</v>
      </c>
      <c r="O5" s="70">
        <f>F5/2</f>
        <v>8786945.5</v>
      </c>
      <c r="P5" s="70">
        <f>N5-L5</f>
        <v>786880.5</v>
      </c>
      <c r="Q5" s="70">
        <f>O5-M5</f>
        <v>2704108</v>
      </c>
      <c r="R5" s="70">
        <f>N5/273</f>
        <v>13695.913919413919</v>
      </c>
      <c r="S5" s="70">
        <f>O5/273</f>
        <v>32186.61355311355</v>
      </c>
    </row>
    <row r="6" spans="1:19" ht="15">
      <c r="A6" s="10" t="s">
        <v>52</v>
      </c>
      <c r="B6" s="3">
        <v>8479740</v>
      </c>
      <c r="C6" s="3">
        <v>3894816</v>
      </c>
      <c r="D6" s="3">
        <v>12374556</v>
      </c>
      <c r="E6" s="3">
        <v>11957880</v>
      </c>
      <c r="F6" s="3">
        <v>5657627</v>
      </c>
      <c r="G6" s="3">
        <v>17615507</v>
      </c>
      <c r="H6" s="4">
        <f aca="true" t="shared" si="0" ref="H6:H59">+_xlfn.IFERROR(((E6-B6)/B6)*100,0)</f>
        <v>41.017059485314405</v>
      </c>
      <c r="I6" s="4">
        <f aca="true" t="shared" si="1" ref="I6:I59">+_xlfn.IFERROR(((F6-C6)/C6)*100,0)</f>
        <v>45.260443625578205</v>
      </c>
      <c r="J6" s="5">
        <f aca="true" t="shared" si="2" ref="J6:J59">+_xlfn.IFERROR(((G6-D6)/D6)*100,0)</f>
        <v>42.35263875326113</v>
      </c>
      <c r="L6" s="70">
        <f aca="true" t="shared" si="3" ref="L6:M61">B6/2</f>
        <v>4239870</v>
      </c>
      <c r="M6" s="70">
        <f t="shared" si="3"/>
        <v>1947408</v>
      </c>
      <c r="N6" s="70">
        <f aca="true" t="shared" si="4" ref="N6:O61">E6/2</f>
        <v>5978940</v>
      </c>
      <c r="O6" s="70">
        <f t="shared" si="4"/>
        <v>2828813.5</v>
      </c>
      <c r="P6" s="70">
        <f aca="true" t="shared" si="5" ref="P6:Q61">N6-L6</f>
        <v>1739070</v>
      </c>
      <c r="Q6" s="70">
        <f t="shared" si="5"/>
        <v>881405.5</v>
      </c>
      <c r="R6" s="70">
        <f aca="true" t="shared" si="6" ref="R6:R59">N6/273</f>
        <v>21900.879120879123</v>
      </c>
      <c r="S6" s="70">
        <f aca="true" t="shared" si="7" ref="S6:S59">O6/273</f>
        <v>10361.954212454213</v>
      </c>
    </row>
    <row r="7" spans="1:19" ht="15">
      <c r="A7" s="6" t="s">
        <v>6</v>
      </c>
      <c r="B7" s="7">
        <v>3445235</v>
      </c>
      <c r="C7" s="7">
        <v>635762</v>
      </c>
      <c r="D7" s="7">
        <v>4080997</v>
      </c>
      <c r="E7" s="7">
        <v>4105019</v>
      </c>
      <c r="F7" s="7">
        <v>895163</v>
      </c>
      <c r="G7" s="7">
        <v>5000182</v>
      </c>
      <c r="H7" s="8">
        <f t="shared" si="0"/>
        <v>19.150623977754783</v>
      </c>
      <c r="I7" s="8">
        <f t="shared" si="1"/>
        <v>40.80158927397359</v>
      </c>
      <c r="J7" s="9">
        <f t="shared" si="2"/>
        <v>22.5235402035336</v>
      </c>
      <c r="L7" s="70">
        <f t="shared" si="3"/>
        <v>1722617.5</v>
      </c>
      <c r="M7" s="70">
        <f t="shared" si="3"/>
        <v>317881</v>
      </c>
      <c r="N7" s="70">
        <f t="shared" si="4"/>
        <v>2052509.5</v>
      </c>
      <c r="O7" s="70">
        <f t="shared" si="4"/>
        <v>447581.5</v>
      </c>
      <c r="P7" s="70">
        <f t="shared" si="5"/>
        <v>329892</v>
      </c>
      <c r="Q7" s="70">
        <f t="shared" si="5"/>
        <v>129700.5</v>
      </c>
      <c r="R7" s="70">
        <f t="shared" si="6"/>
        <v>7518.349816849817</v>
      </c>
      <c r="S7" s="70">
        <f t="shared" si="7"/>
        <v>1639.492673992674</v>
      </c>
    </row>
    <row r="8" spans="1:19" ht="15">
      <c r="A8" s="10" t="s">
        <v>7</v>
      </c>
      <c r="B8" s="3">
        <v>3402851</v>
      </c>
      <c r="C8" s="3">
        <v>845590</v>
      </c>
      <c r="D8" s="3">
        <v>4248441</v>
      </c>
      <c r="E8" s="3">
        <v>4148729</v>
      </c>
      <c r="F8" s="3">
        <v>1297485</v>
      </c>
      <c r="G8" s="3">
        <v>5446214</v>
      </c>
      <c r="H8" s="4">
        <f t="shared" si="0"/>
        <v>21.919208334423107</v>
      </c>
      <c r="I8" s="4">
        <f t="shared" si="1"/>
        <v>53.441384122328785</v>
      </c>
      <c r="J8" s="5">
        <f t="shared" si="2"/>
        <v>28.19323606000413</v>
      </c>
      <c r="L8" s="70">
        <f t="shared" si="3"/>
        <v>1701425.5</v>
      </c>
      <c r="M8" s="70">
        <f t="shared" si="3"/>
        <v>422795</v>
      </c>
      <c r="N8" s="70">
        <f t="shared" si="4"/>
        <v>2074364.5</v>
      </c>
      <c r="O8" s="70">
        <f t="shared" si="4"/>
        <v>648742.5</v>
      </c>
      <c r="P8" s="70">
        <f t="shared" si="5"/>
        <v>372939</v>
      </c>
      <c r="Q8" s="70">
        <f t="shared" si="5"/>
        <v>225947.5</v>
      </c>
      <c r="R8" s="70">
        <f t="shared" si="6"/>
        <v>7598.4047619047615</v>
      </c>
      <c r="S8" s="70">
        <f t="shared" si="7"/>
        <v>2376.346153846154</v>
      </c>
    </row>
    <row r="9" spans="1:19" ht="15">
      <c r="A9" s="6" t="s">
        <v>8</v>
      </c>
      <c r="B9" s="7">
        <v>2370277</v>
      </c>
      <c r="C9" s="7">
        <v>4703191</v>
      </c>
      <c r="D9" s="7">
        <v>7073468</v>
      </c>
      <c r="E9" s="7">
        <v>3452380</v>
      </c>
      <c r="F9" s="7">
        <v>12798139</v>
      </c>
      <c r="G9" s="7">
        <v>16250519</v>
      </c>
      <c r="H9" s="8">
        <f t="shared" si="0"/>
        <v>45.653018613436316</v>
      </c>
      <c r="I9" s="8">
        <f t="shared" si="1"/>
        <v>172.1160803377962</v>
      </c>
      <c r="J9" s="9">
        <f t="shared" si="2"/>
        <v>129.73906151833867</v>
      </c>
      <c r="L9" s="70">
        <f t="shared" si="3"/>
        <v>1185138.5</v>
      </c>
      <c r="M9" s="70">
        <f t="shared" si="3"/>
        <v>2351595.5</v>
      </c>
      <c r="N9" s="70">
        <f t="shared" si="4"/>
        <v>1726190</v>
      </c>
      <c r="O9" s="70">
        <f t="shared" si="4"/>
        <v>6399069.5</v>
      </c>
      <c r="P9" s="70">
        <f t="shared" si="5"/>
        <v>541051.5</v>
      </c>
      <c r="Q9" s="70">
        <f t="shared" si="5"/>
        <v>4047474</v>
      </c>
      <c r="R9" s="70">
        <f t="shared" si="6"/>
        <v>6323.040293040293</v>
      </c>
      <c r="S9" s="70">
        <f t="shared" si="7"/>
        <v>23439.815018315017</v>
      </c>
    </row>
    <row r="10" spans="1:19" ht="15">
      <c r="A10" s="10" t="s">
        <v>53</v>
      </c>
      <c r="B10" s="3">
        <v>159671</v>
      </c>
      <c r="C10" s="3">
        <v>34838</v>
      </c>
      <c r="D10" s="3">
        <v>194509</v>
      </c>
      <c r="E10" s="3">
        <v>287322</v>
      </c>
      <c r="F10" s="3">
        <v>160108</v>
      </c>
      <c r="G10" s="3">
        <v>447430</v>
      </c>
      <c r="H10" s="4">
        <f t="shared" si="0"/>
        <v>79.94626450639126</v>
      </c>
      <c r="I10" s="4">
        <f t="shared" si="1"/>
        <v>359.5786210459843</v>
      </c>
      <c r="J10" s="5">
        <f t="shared" si="2"/>
        <v>130.0304870211661</v>
      </c>
      <c r="L10" s="70">
        <f t="shared" si="3"/>
        <v>79835.5</v>
      </c>
      <c r="M10" s="70">
        <f t="shared" si="3"/>
        <v>17419</v>
      </c>
      <c r="N10" s="70">
        <f t="shared" si="4"/>
        <v>143661</v>
      </c>
      <c r="O10" s="70">
        <f t="shared" si="4"/>
        <v>80054</v>
      </c>
      <c r="P10" s="70">
        <f t="shared" si="5"/>
        <v>63825.5</v>
      </c>
      <c r="Q10" s="70">
        <f t="shared" si="5"/>
        <v>62635</v>
      </c>
      <c r="R10" s="70">
        <f t="shared" si="6"/>
        <v>526.2307692307693</v>
      </c>
      <c r="S10" s="70">
        <f t="shared" si="7"/>
        <v>293.23809523809524</v>
      </c>
    </row>
    <row r="11" spans="1:19" ht="15">
      <c r="A11" s="6" t="s">
        <v>9</v>
      </c>
      <c r="B11" s="7">
        <v>579908</v>
      </c>
      <c r="C11" s="7">
        <v>686283</v>
      </c>
      <c r="D11" s="7">
        <v>1266191</v>
      </c>
      <c r="E11" s="7">
        <v>1199297</v>
      </c>
      <c r="F11" s="7">
        <v>690084</v>
      </c>
      <c r="G11" s="7">
        <v>1889381</v>
      </c>
      <c r="H11" s="8">
        <f t="shared" si="0"/>
        <v>106.80814887878766</v>
      </c>
      <c r="I11" s="8">
        <f t="shared" si="1"/>
        <v>0.5538531480453399</v>
      </c>
      <c r="J11" s="9">
        <f t="shared" si="2"/>
        <v>49.21769306526424</v>
      </c>
      <c r="L11" s="70">
        <f t="shared" si="3"/>
        <v>289954</v>
      </c>
      <c r="M11" s="70">
        <f t="shared" si="3"/>
        <v>343141.5</v>
      </c>
      <c r="N11" s="70">
        <f t="shared" si="4"/>
        <v>599648.5</v>
      </c>
      <c r="O11" s="70">
        <f t="shared" si="4"/>
        <v>345042</v>
      </c>
      <c r="P11" s="70">
        <f t="shared" si="5"/>
        <v>309694.5</v>
      </c>
      <c r="Q11" s="70">
        <f t="shared" si="5"/>
        <v>1900.5</v>
      </c>
      <c r="R11" s="70">
        <f t="shared" si="6"/>
        <v>2196.514652014652</v>
      </c>
      <c r="S11" s="70">
        <f t="shared" si="7"/>
        <v>1263.89010989011</v>
      </c>
    </row>
    <row r="12" spans="1:19" ht="15">
      <c r="A12" s="10" t="s">
        <v>10</v>
      </c>
      <c r="B12" s="3">
        <v>802260</v>
      </c>
      <c r="C12" s="3">
        <v>379043</v>
      </c>
      <c r="D12" s="3">
        <v>1181303</v>
      </c>
      <c r="E12" s="3">
        <v>1585457</v>
      </c>
      <c r="F12" s="3">
        <v>898592</v>
      </c>
      <c r="G12" s="3">
        <v>2484049</v>
      </c>
      <c r="H12" s="4">
        <f t="shared" si="0"/>
        <v>97.6238376586144</v>
      </c>
      <c r="I12" s="4">
        <f t="shared" si="1"/>
        <v>137.0686175447113</v>
      </c>
      <c r="J12" s="5">
        <f t="shared" si="2"/>
        <v>110.28042762949049</v>
      </c>
      <c r="L12" s="70">
        <f t="shared" si="3"/>
        <v>401130</v>
      </c>
      <c r="M12" s="70">
        <f t="shared" si="3"/>
        <v>189521.5</v>
      </c>
      <c r="N12" s="70">
        <f t="shared" si="4"/>
        <v>792728.5</v>
      </c>
      <c r="O12" s="70">
        <f t="shared" si="4"/>
        <v>449296</v>
      </c>
      <c r="P12" s="70">
        <f t="shared" si="5"/>
        <v>391598.5</v>
      </c>
      <c r="Q12" s="70">
        <f t="shared" si="5"/>
        <v>259774.5</v>
      </c>
      <c r="R12" s="70">
        <f t="shared" si="6"/>
        <v>2903.7673992673995</v>
      </c>
      <c r="S12" s="70">
        <f t="shared" si="7"/>
        <v>1645.7728937728937</v>
      </c>
    </row>
    <row r="13" spans="1:19" ht="15">
      <c r="A13" s="6" t="s">
        <v>11</v>
      </c>
      <c r="B13" s="7">
        <v>1719487</v>
      </c>
      <c r="C13" s="7">
        <v>200165</v>
      </c>
      <c r="D13" s="7">
        <v>1919652</v>
      </c>
      <c r="E13" s="7">
        <v>2115677</v>
      </c>
      <c r="F13" s="7">
        <v>252134</v>
      </c>
      <c r="G13" s="7">
        <v>2367811</v>
      </c>
      <c r="H13" s="8">
        <f t="shared" si="0"/>
        <v>23.041174489833306</v>
      </c>
      <c r="I13" s="8">
        <f t="shared" si="1"/>
        <v>25.963080458621633</v>
      </c>
      <c r="J13" s="9">
        <f t="shared" si="2"/>
        <v>23.34584601792408</v>
      </c>
      <c r="L13" s="70">
        <f t="shared" si="3"/>
        <v>859743.5</v>
      </c>
      <c r="M13" s="70">
        <f t="shared" si="3"/>
        <v>100082.5</v>
      </c>
      <c r="N13" s="70">
        <f t="shared" si="4"/>
        <v>1057838.5</v>
      </c>
      <c r="O13" s="70">
        <f t="shared" si="4"/>
        <v>126067</v>
      </c>
      <c r="P13" s="70">
        <f t="shared" si="5"/>
        <v>198095</v>
      </c>
      <c r="Q13" s="70">
        <f t="shared" si="5"/>
        <v>25984.5</v>
      </c>
      <c r="R13" s="70">
        <f t="shared" si="6"/>
        <v>3874.8663003663005</v>
      </c>
      <c r="S13" s="70">
        <f t="shared" si="7"/>
        <v>461.7838827838828</v>
      </c>
    </row>
    <row r="14" spans="1:19" ht="15">
      <c r="A14" s="10" t="s">
        <v>12</v>
      </c>
      <c r="B14" s="3">
        <v>1338936</v>
      </c>
      <c r="C14" s="3">
        <v>54626</v>
      </c>
      <c r="D14" s="3">
        <v>1393562</v>
      </c>
      <c r="E14" s="3">
        <v>1751228</v>
      </c>
      <c r="F14" s="3">
        <v>206336</v>
      </c>
      <c r="G14" s="3">
        <v>1957564</v>
      </c>
      <c r="H14" s="4">
        <f t="shared" si="0"/>
        <v>30.792509873511502</v>
      </c>
      <c r="I14" s="4">
        <f t="shared" si="1"/>
        <v>277.724892908139</v>
      </c>
      <c r="J14" s="5">
        <f t="shared" si="2"/>
        <v>40.47197038954851</v>
      </c>
      <c r="L14" s="70">
        <f t="shared" si="3"/>
        <v>669468</v>
      </c>
      <c r="M14" s="70">
        <f t="shared" si="3"/>
        <v>27313</v>
      </c>
      <c r="N14" s="70">
        <f t="shared" si="4"/>
        <v>875614</v>
      </c>
      <c r="O14" s="70">
        <f t="shared" si="4"/>
        <v>103168</v>
      </c>
      <c r="P14" s="70">
        <f t="shared" si="5"/>
        <v>206146</v>
      </c>
      <c r="Q14" s="70">
        <f t="shared" si="5"/>
        <v>75855</v>
      </c>
      <c r="R14" s="70">
        <f t="shared" si="6"/>
        <v>3207.3772893772893</v>
      </c>
      <c r="S14" s="70">
        <f t="shared" si="7"/>
        <v>377.9047619047619</v>
      </c>
    </row>
    <row r="15" spans="1:19" ht="15">
      <c r="A15" s="6" t="s">
        <v>13</v>
      </c>
      <c r="B15" s="7">
        <v>403439</v>
      </c>
      <c r="C15" s="7">
        <v>2121</v>
      </c>
      <c r="D15" s="7">
        <v>405560</v>
      </c>
      <c r="E15" s="7">
        <v>571690</v>
      </c>
      <c r="F15" s="7">
        <v>2497</v>
      </c>
      <c r="G15" s="7">
        <v>574187</v>
      </c>
      <c r="H15" s="8">
        <f t="shared" si="0"/>
        <v>41.70419815635078</v>
      </c>
      <c r="I15" s="8">
        <f t="shared" si="1"/>
        <v>17.727487034417727</v>
      </c>
      <c r="J15" s="9">
        <f t="shared" si="2"/>
        <v>41.57880461583983</v>
      </c>
      <c r="L15" s="70">
        <f t="shared" si="3"/>
        <v>201719.5</v>
      </c>
      <c r="M15" s="70">
        <f t="shared" si="3"/>
        <v>1060.5</v>
      </c>
      <c r="N15" s="70">
        <f t="shared" si="4"/>
        <v>285845</v>
      </c>
      <c r="O15" s="70">
        <f t="shared" si="4"/>
        <v>1248.5</v>
      </c>
      <c r="P15" s="70">
        <f t="shared" si="5"/>
        <v>84125.5</v>
      </c>
      <c r="Q15" s="70">
        <f t="shared" si="5"/>
        <v>188</v>
      </c>
      <c r="R15" s="70">
        <f t="shared" si="6"/>
        <v>1047.051282051282</v>
      </c>
      <c r="S15" s="70">
        <f t="shared" si="7"/>
        <v>4.573260073260073</v>
      </c>
    </row>
    <row r="16" spans="1:19" ht="15">
      <c r="A16" s="10" t="s">
        <v>14</v>
      </c>
      <c r="B16" s="3">
        <v>931120</v>
      </c>
      <c r="C16" s="3">
        <v>111621</v>
      </c>
      <c r="D16" s="3">
        <v>1042741</v>
      </c>
      <c r="E16" s="3">
        <v>1188849</v>
      </c>
      <c r="F16" s="3">
        <v>106235</v>
      </c>
      <c r="G16" s="3">
        <v>1295084</v>
      </c>
      <c r="H16" s="4">
        <f t="shared" si="0"/>
        <v>27.679461293925595</v>
      </c>
      <c r="I16" s="4">
        <f t="shared" si="1"/>
        <v>-4.82525689610378</v>
      </c>
      <c r="J16" s="5">
        <f t="shared" si="2"/>
        <v>24.199969119848554</v>
      </c>
      <c r="L16" s="70">
        <f t="shared" si="3"/>
        <v>465560</v>
      </c>
      <c r="M16" s="70">
        <f t="shared" si="3"/>
        <v>55810.5</v>
      </c>
      <c r="N16" s="70">
        <f t="shared" si="4"/>
        <v>594424.5</v>
      </c>
      <c r="O16" s="70">
        <f t="shared" si="4"/>
        <v>53117.5</v>
      </c>
      <c r="P16" s="70">
        <f t="shared" si="5"/>
        <v>128864.5</v>
      </c>
      <c r="Q16" s="70">
        <f t="shared" si="5"/>
        <v>-2693</v>
      </c>
      <c r="R16" s="70">
        <f t="shared" si="6"/>
        <v>2177.379120879121</v>
      </c>
      <c r="S16" s="70">
        <f t="shared" si="7"/>
        <v>194.56959706959708</v>
      </c>
    </row>
    <row r="17" spans="1:19" ht="15">
      <c r="A17" s="6" t="s">
        <v>15</v>
      </c>
      <c r="B17" s="7">
        <v>95416</v>
      </c>
      <c r="C17" s="7">
        <v>1295</v>
      </c>
      <c r="D17" s="7">
        <v>96711</v>
      </c>
      <c r="E17" s="7">
        <v>88980</v>
      </c>
      <c r="F17" s="7">
        <v>0</v>
      </c>
      <c r="G17" s="7">
        <v>88980</v>
      </c>
      <c r="H17" s="8">
        <f t="shared" si="0"/>
        <v>-6.745199966462648</v>
      </c>
      <c r="I17" s="8">
        <f t="shared" si="1"/>
        <v>-100</v>
      </c>
      <c r="J17" s="9">
        <f t="shared" si="2"/>
        <v>-7.993920029779446</v>
      </c>
      <c r="L17" s="70">
        <f t="shared" si="3"/>
        <v>47708</v>
      </c>
      <c r="M17" s="70">
        <f t="shared" si="3"/>
        <v>647.5</v>
      </c>
      <c r="N17" s="70">
        <f t="shared" si="4"/>
        <v>44490</v>
      </c>
      <c r="O17" s="70">
        <f t="shared" si="4"/>
        <v>0</v>
      </c>
      <c r="P17" s="70">
        <f t="shared" si="5"/>
        <v>-3218</v>
      </c>
      <c r="Q17" s="70">
        <f t="shared" si="5"/>
        <v>-647.5</v>
      </c>
      <c r="R17" s="70">
        <f t="shared" si="6"/>
        <v>162.96703296703296</v>
      </c>
      <c r="S17" s="70">
        <f t="shared" si="7"/>
        <v>0</v>
      </c>
    </row>
    <row r="18" spans="1:19" ht="15">
      <c r="A18" s="10" t="s">
        <v>16</v>
      </c>
      <c r="B18" s="3">
        <v>152815</v>
      </c>
      <c r="C18" s="3">
        <v>367</v>
      </c>
      <c r="D18" s="3">
        <v>153182</v>
      </c>
      <c r="E18" s="3">
        <v>178258</v>
      </c>
      <c r="F18" s="3">
        <v>0</v>
      </c>
      <c r="G18" s="3">
        <v>178258</v>
      </c>
      <c r="H18" s="4">
        <f t="shared" si="0"/>
        <v>16.649543565749436</v>
      </c>
      <c r="I18" s="4">
        <f t="shared" si="1"/>
        <v>-100</v>
      </c>
      <c r="J18" s="5">
        <f t="shared" si="2"/>
        <v>16.370069590421853</v>
      </c>
      <c r="L18" s="70">
        <f t="shared" si="3"/>
        <v>76407.5</v>
      </c>
      <c r="M18" s="70">
        <f t="shared" si="3"/>
        <v>183.5</v>
      </c>
      <c r="N18" s="70">
        <f t="shared" si="4"/>
        <v>89129</v>
      </c>
      <c r="O18" s="70">
        <f t="shared" si="4"/>
        <v>0</v>
      </c>
      <c r="P18" s="70">
        <f t="shared" si="5"/>
        <v>12721.5</v>
      </c>
      <c r="Q18" s="70">
        <f t="shared" si="5"/>
        <v>-183.5</v>
      </c>
      <c r="R18" s="70">
        <f t="shared" si="6"/>
        <v>326.4798534798535</v>
      </c>
      <c r="S18" s="70">
        <f t="shared" si="7"/>
        <v>0</v>
      </c>
    </row>
    <row r="19" spans="1:19" ht="15">
      <c r="A19" s="6" t="s">
        <v>17</v>
      </c>
      <c r="B19" s="7">
        <v>68019</v>
      </c>
      <c r="C19" s="7">
        <v>3512</v>
      </c>
      <c r="D19" s="7">
        <v>71531</v>
      </c>
      <c r="E19" s="7">
        <v>69538</v>
      </c>
      <c r="F19" s="7">
        <v>11791</v>
      </c>
      <c r="G19" s="7">
        <v>81329</v>
      </c>
      <c r="H19" s="8">
        <f t="shared" si="0"/>
        <v>2.2331995471853454</v>
      </c>
      <c r="I19" s="8">
        <f t="shared" si="1"/>
        <v>235.7346241457859</v>
      </c>
      <c r="J19" s="9">
        <f t="shared" si="2"/>
        <v>13.697557702254967</v>
      </c>
      <c r="L19" s="70">
        <f t="shared" si="3"/>
        <v>34009.5</v>
      </c>
      <c r="M19" s="70">
        <f t="shared" si="3"/>
        <v>1756</v>
      </c>
      <c r="N19" s="70">
        <f t="shared" si="4"/>
        <v>34769</v>
      </c>
      <c r="O19" s="70">
        <f t="shared" si="4"/>
        <v>5895.5</v>
      </c>
      <c r="P19" s="70">
        <f t="shared" si="5"/>
        <v>759.5</v>
      </c>
      <c r="Q19" s="70">
        <f t="shared" si="5"/>
        <v>4139.5</v>
      </c>
      <c r="R19" s="70">
        <f t="shared" si="6"/>
        <v>127.35897435897436</v>
      </c>
      <c r="S19" s="70">
        <f t="shared" si="7"/>
        <v>21.595238095238095</v>
      </c>
    </row>
    <row r="20" spans="1:19" ht="15">
      <c r="A20" s="10" t="s">
        <v>54</v>
      </c>
      <c r="B20" s="3">
        <v>0</v>
      </c>
      <c r="C20" s="3">
        <v>0</v>
      </c>
      <c r="D20" s="3">
        <v>0</v>
      </c>
      <c r="E20" s="3">
        <v>0</v>
      </c>
      <c r="F20" s="3">
        <v>0</v>
      </c>
      <c r="G20" s="3">
        <v>0</v>
      </c>
      <c r="H20" s="4">
        <f t="shared" si="0"/>
        <v>0</v>
      </c>
      <c r="I20" s="4">
        <f t="shared" si="1"/>
        <v>0</v>
      </c>
      <c r="J20" s="5">
        <f t="shared" si="2"/>
        <v>0</v>
      </c>
      <c r="L20" s="70">
        <f t="shared" si="3"/>
        <v>0</v>
      </c>
      <c r="M20" s="70">
        <f t="shared" si="3"/>
        <v>0</v>
      </c>
      <c r="N20" s="70">
        <f t="shared" si="4"/>
        <v>0</v>
      </c>
      <c r="O20" s="70">
        <f t="shared" si="4"/>
        <v>0</v>
      </c>
      <c r="P20" s="70">
        <f t="shared" si="5"/>
        <v>0</v>
      </c>
      <c r="Q20" s="70">
        <f t="shared" si="5"/>
        <v>0</v>
      </c>
      <c r="R20" s="70">
        <f t="shared" si="6"/>
        <v>0</v>
      </c>
      <c r="S20" s="70">
        <f t="shared" si="7"/>
        <v>0</v>
      </c>
    </row>
    <row r="21" spans="1:19" ht="15">
      <c r="A21" s="6" t="s">
        <v>18</v>
      </c>
      <c r="B21" s="7">
        <v>123707</v>
      </c>
      <c r="C21" s="7">
        <v>5249</v>
      </c>
      <c r="D21" s="7">
        <v>128956</v>
      </c>
      <c r="E21" s="7">
        <v>216851</v>
      </c>
      <c r="F21" s="7">
        <v>3528</v>
      </c>
      <c r="G21" s="7">
        <v>220379</v>
      </c>
      <c r="H21" s="8">
        <f t="shared" si="0"/>
        <v>75.29404156595827</v>
      </c>
      <c r="I21" s="8">
        <f t="shared" si="1"/>
        <v>-32.78719756144027</v>
      </c>
      <c r="J21" s="9">
        <f t="shared" si="2"/>
        <v>70.89472378175502</v>
      </c>
      <c r="L21" s="70">
        <f t="shared" si="3"/>
        <v>61853.5</v>
      </c>
      <c r="M21" s="70">
        <f t="shared" si="3"/>
        <v>2624.5</v>
      </c>
      <c r="N21" s="70">
        <f t="shared" si="4"/>
        <v>108425.5</v>
      </c>
      <c r="O21" s="70">
        <f t="shared" si="4"/>
        <v>1764</v>
      </c>
      <c r="P21" s="70">
        <f t="shared" si="5"/>
        <v>46572</v>
      </c>
      <c r="Q21" s="70">
        <f t="shared" si="5"/>
        <v>-860.5</v>
      </c>
      <c r="R21" s="70">
        <f t="shared" si="6"/>
        <v>397.1630036630037</v>
      </c>
      <c r="S21" s="70">
        <f t="shared" si="7"/>
        <v>6.461538461538462</v>
      </c>
    </row>
    <row r="22" spans="1:19" ht="15">
      <c r="A22" s="10" t="s">
        <v>19</v>
      </c>
      <c r="B22" s="3">
        <v>0</v>
      </c>
      <c r="C22" s="3">
        <v>0</v>
      </c>
      <c r="D22" s="3">
        <v>0</v>
      </c>
      <c r="E22" s="3">
        <v>0</v>
      </c>
      <c r="F22" s="3">
        <v>0</v>
      </c>
      <c r="G22" s="3">
        <v>0</v>
      </c>
      <c r="H22" s="4">
        <f t="shared" si="0"/>
        <v>0</v>
      </c>
      <c r="I22" s="4">
        <f t="shared" si="1"/>
        <v>0</v>
      </c>
      <c r="J22" s="5">
        <f t="shared" si="2"/>
        <v>0</v>
      </c>
      <c r="L22" s="70">
        <f t="shared" si="3"/>
        <v>0</v>
      </c>
      <c r="M22" s="70">
        <f t="shared" si="3"/>
        <v>0</v>
      </c>
      <c r="N22" s="70">
        <f t="shared" si="4"/>
        <v>0</v>
      </c>
      <c r="O22" s="70">
        <f t="shared" si="4"/>
        <v>0</v>
      </c>
      <c r="P22" s="70">
        <f t="shared" si="5"/>
        <v>0</v>
      </c>
      <c r="Q22" s="70">
        <f t="shared" si="5"/>
        <v>0</v>
      </c>
      <c r="R22" s="70">
        <f t="shared" si="6"/>
        <v>0</v>
      </c>
      <c r="S22" s="70">
        <f t="shared" si="7"/>
        <v>0</v>
      </c>
    </row>
    <row r="23" spans="1:19" ht="15">
      <c r="A23" s="6" t="s">
        <v>20</v>
      </c>
      <c r="B23" s="7">
        <v>259954</v>
      </c>
      <c r="C23" s="7">
        <v>1153</v>
      </c>
      <c r="D23" s="7">
        <v>261107</v>
      </c>
      <c r="E23" s="7">
        <v>401761</v>
      </c>
      <c r="F23" s="7">
        <v>0</v>
      </c>
      <c r="G23" s="7">
        <v>401761</v>
      </c>
      <c r="H23" s="8">
        <f t="shared" si="0"/>
        <v>54.550805142448276</v>
      </c>
      <c r="I23" s="8">
        <f t="shared" si="1"/>
        <v>-100</v>
      </c>
      <c r="J23" s="9">
        <f t="shared" si="2"/>
        <v>53.86833750148406</v>
      </c>
      <c r="L23" s="70">
        <f t="shared" si="3"/>
        <v>129977</v>
      </c>
      <c r="M23" s="70">
        <f t="shared" si="3"/>
        <v>576.5</v>
      </c>
      <c r="N23" s="70">
        <f t="shared" si="4"/>
        <v>200880.5</v>
      </c>
      <c r="O23" s="70">
        <f t="shared" si="4"/>
        <v>0</v>
      </c>
      <c r="P23" s="70">
        <f t="shared" si="5"/>
        <v>70903.5</v>
      </c>
      <c r="Q23" s="70">
        <f t="shared" si="5"/>
        <v>-576.5</v>
      </c>
      <c r="R23" s="70">
        <f t="shared" si="6"/>
        <v>735.8260073260074</v>
      </c>
      <c r="S23" s="70">
        <f t="shared" si="7"/>
        <v>0</v>
      </c>
    </row>
    <row r="24" spans="1:19" ht="15">
      <c r="A24" s="10" t="s">
        <v>21</v>
      </c>
      <c r="B24" s="3">
        <v>90916</v>
      </c>
      <c r="C24" s="3">
        <v>271</v>
      </c>
      <c r="D24" s="3">
        <v>91187</v>
      </c>
      <c r="E24" s="3">
        <v>115748</v>
      </c>
      <c r="F24" s="3">
        <v>0</v>
      </c>
      <c r="G24" s="3">
        <v>115748</v>
      </c>
      <c r="H24" s="4">
        <f t="shared" si="0"/>
        <v>27.31312420256061</v>
      </c>
      <c r="I24" s="4">
        <f t="shared" si="1"/>
        <v>-100</v>
      </c>
      <c r="J24" s="5">
        <f t="shared" si="2"/>
        <v>26.93476043734304</v>
      </c>
      <c r="L24" s="70">
        <f t="shared" si="3"/>
        <v>45458</v>
      </c>
      <c r="M24" s="70">
        <f t="shared" si="3"/>
        <v>135.5</v>
      </c>
      <c r="N24" s="70">
        <f t="shared" si="4"/>
        <v>57874</v>
      </c>
      <c r="O24" s="70">
        <f t="shared" si="4"/>
        <v>0</v>
      </c>
      <c r="P24" s="70">
        <f t="shared" si="5"/>
        <v>12416</v>
      </c>
      <c r="Q24" s="70">
        <f t="shared" si="5"/>
        <v>-135.5</v>
      </c>
      <c r="R24" s="70">
        <f t="shared" si="6"/>
        <v>211.99267399267399</v>
      </c>
      <c r="S24" s="70">
        <f t="shared" si="7"/>
        <v>0</v>
      </c>
    </row>
    <row r="25" spans="1:19" ht="15">
      <c r="A25" s="6" t="s">
        <v>22</v>
      </c>
      <c r="B25" s="7">
        <v>50931</v>
      </c>
      <c r="C25" s="7">
        <v>9479</v>
      </c>
      <c r="D25" s="7">
        <v>60410</v>
      </c>
      <c r="E25" s="7">
        <v>55024</v>
      </c>
      <c r="F25" s="7">
        <v>346</v>
      </c>
      <c r="G25" s="7">
        <v>55370</v>
      </c>
      <c r="H25" s="8">
        <f t="shared" si="0"/>
        <v>8.036362922385187</v>
      </c>
      <c r="I25" s="8">
        <f t="shared" si="1"/>
        <v>-96.34982593100538</v>
      </c>
      <c r="J25" s="9">
        <f t="shared" si="2"/>
        <v>-8.342989571263036</v>
      </c>
      <c r="L25" s="70">
        <f t="shared" si="3"/>
        <v>25465.5</v>
      </c>
      <c r="M25" s="70">
        <f t="shared" si="3"/>
        <v>4739.5</v>
      </c>
      <c r="N25" s="70">
        <f t="shared" si="4"/>
        <v>27512</v>
      </c>
      <c r="O25" s="70">
        <f t="shared" si="4"/>
        <v>173</v>
      </c>
      <c r="P25" s="70">
        <f t="shared" si="5"/>
        <v>2046.5</v>
      </c>
      <c r="Q25" s="70">
        <f t="shared" si="5"/>
        <v>-4566.5</v>
      </c>
      <c r="R25" s="70">
        <f t="shared" si="6"/>
        <v>100.77655677655677</v>
      </c>
      <c r="S25" s="70">
        <f t="shared" si="7"/>
        <v>0.6336996336996337</v>
      </c>
    </row>
    <row r="26" spans="1:19" ht="15">
      <c r="A26" s="10" t="s">
        <v>23</v>
      </c>
      <c r="B26" s="3">
        <v>65362</v>
      </c>
      <c r="C26" s="3">
        <v>1286</v>
      </c>
      <c r="D26" s="3">
        <v>66648</v>
      </c>
      <c r="E26" s="3">
        <v>68831</v>
      </c>
      <c r="F26" s="3">
        <v>0</v>
      </c>
      <c r="G26" s="3">
        <v>68831</v>
      </c>
      <c r="H26" s="4">
        <f t="shared" si="0"/>
        <v>5.307365135705762</v>
      </c>
      <c r="I26" s="4">
        <f t="shared" si="1"/>
        <v>-100</v>
      </c>
      <c r="J26" s="5">
        <f t="shared" si="2"/>
        <v>3.2754171167927018</v>
      </c>
      <c r="L26" s="70">
        <f t="shared" si="3"/>
        <v>32681</v>
      </c>
      <c r="M26" s="70">
        <f t="shared" si="3"/>
        <v>643</v>
      </c>
      <c r="N26" s="70">
        <f t="shared" si="4"/>
        <v>34415.5</v>
      </c>
      <c r="O26" s="70">
        <f t="shared" si="4"/>
        <v>0</v>
      </c>
      <c r="P26" s="70">
        <f t="shared" si="5"/>
        <v>1734.5</v>
      </c>
      <c r="Q26" s="70">
        <f t="shared" si="5"/>
        <v>-643</v>
      </c>
      <c r="R26" s="70">
        <f t="shared" si="6"/>
        <v>126.06410256410257</v>
      </c>
      <c r="S26" s="70">
        <f t="shared" si="7"/>
        <v>0</v>
      </c>
    </row>
    <row r="27" spans="1:19" ht="15">
      <c r="A27" s="6" t="s">
        <v>24</v>
      </c>
      <c r="B27" s="7">
        <v>0</v>
      </c>
      <c r="C27" s="7">
        <v>0</v>
      </c>
      <c r="D27" s="7">
        <v>0</v>
      </c>
      <c r="E27" s="7">
        <v>0</v>
      </c>
      <c r="F27" s="7">
        <v>0</v>
      </c>
      <c r="G27" s="7">
        <v>0</v>
      </c>
      <c r="H27" s="8">
        <f t="shared" si="0"/>
        <v>0</v>
      </c>
      <c r="I27" s="8">
        <f t="shared" si="1"/>
        <v>0</v>
      </c>
      <c r="J27" s="9">
        <f t="shared" si="2"/>
        <v>0</v>
      </c>
      <c r="L27" s="70">
        <f t="shared" si="3"/>
        <v>0</v>
      </c>
      <c r="M27" s="70">
        <f t="shared" si="3"/>
        <v>0</v>
      </c>
      <c r="N27" s="70">
        <f t="shared" si="4"/>
        <v>0</v>
      </c>
      <c r="O27" s="70">
        <f t="shared" si="4"/>
        <v>0</v>
      </c>
      <c r="P27" s="70">
        <f t="shared" si="5"/>
        <v>0</v>
      </c>
      <c r="Q27" s="70">
        <f t="shared" si="5"/>
        <v>0</v>
      </c>
      <c r="R27" s="70">
        <f t="shared" si="6"/>
        <v>0</v>
      </c>
      <c r="S27" s="70">
        <f t="shared" si="7"/>
        <v>0</v>
      </c>
    </row>
    <row r="28" spans="1:19" ht="15">
      <c r="A28" s="10" t="s">
        <v>25</v>
      </c>
      <c r="B28" s="3">
        <v>180971</v>
      </c>
      <c r="C28" s="3">
        <v>7339</v>
      </c>
      <c r="D28" s="3">
        <v>188310</v>
      </c>
      <c r="E28" s="3">
        <v>190894</v>
      </c>
      <c r="F28" s="3">
        <v>20363</v>
      </c>
      <c r="G28" s="3">
        <v>211257</v>
      </c>
      <c r="H28" s="4">
        <f t="shared" si="0"/>
        <v>5.4831989655801205</v>
      </c>
      <c r="I28" s="4">
        <f t="shared" si="1"/>
        <v>177.46286960076304</v>
      </c>
      <c r="J28" s="5">
        <f t="shared" si="2"/>
        <v>12.18575752748128</v>
      </c>
      <c r="L28" s="70">
        <f t="shared" si="3"/>
        <v>90485.5</v>
      </c>
      <c r="M28" s="70">
        <f t="shared" si="3"/>
        <v>3669.5</v>
      </c>
      <c r="N28" s="70">
        <f t="shared" si="4"/>
        <v>95447</v>
      </c>
      <c r="O28" s="70">
        <f t="shared" si="4"/>
        <v>10181.5</v>
      </c>
      <c r="P28" s="70">
        <f t="shared" si="5"/>
        <v>4961.5</v>
      </c>
      <c r="Q28" s="70">
        <f t="shared" si="5"/>
        <v>6512</v>
      </c>
      <c r="R28" s="70">
        <f t="shared" si="6"/>
        <v>349.6227106227106</v>
      </c>
      <c r="S28" s="70">
        <f t="shared" si="7"/>
        <v>37.294871794871796</v>
      </c>
    </row>
    <row r="29" spans="1:19" ht="15">
      <c r="A29" s="6" t="s">
        <v>26</v>
      </c>
      <c r="B29" s="7">
        <v>784286</v>
      </c>
      <c r="C29" s="7">
        <v>21784</v>
      </c>
      <c r="D29" s="7">
        <v>806070</v>
      </c>
      <c r="E29" s="7">
        <v>913459</v>
      </c>
      <c r="F29" s="7">
        <v>40503</v>
      </c>
      <c r="G29" s="7">
        <v>953962</v>
      </c>
      <c r="H29" s="8">
        <f t="shared" si="0"/>
        <v>16.470139719439082</v>
      </c>
      <c r="I29" s="8">
        <f t="shared" si="1"/>
        <v>85.93004039662138</v>
      </c>
      <c r="J29" s="9">
        <f t="shared" si="2"/>
        <v>18.34728993759847</v>
      </c>
      <c r="L29" s="70">
        <f t="shared" si="3"/>
        <v>392143</v>
      </c>
      <c r="M29" s="70">
        <f t="shared" si="3"/>
        <v>10892</v>
      </c>
      <c r="N29" s="70">
        <f t="shared" si="4"/>
        <v>456729.5</v>
      </c>
      <c r="O29" s="70">
        <f t="shared" si="4"/>
        <v>20251.5</v>
      </c>
      <c r="P29" s="70">
        <f t="shared" si="5"/>
        <v>64586.5</v>
      </c>
      <c r="Q29" s="70">
        <f t="shared" si="5"/>
        <v>9359.5</v>
      </c>
      <c r="R29" s="70">
        <f t="shared" si="6"/>
        <v>1673.0018315018315</v>
      </c>
      <c r="S29" s="70">
        <f t="shared" si="7"/>
        <v>74.18131868131869</v>
      </c>
    </row>
    <row r="30" spans="1:19" ht="15">
      <c r="A30" s="10" t="s">
        <v>27</v>
      </c>
      <c r="B30" s="3">
        <v>397291</v>
      </c>
      <c r="C30" s="3">
        <v>22152</v>
      </c>
      <c r="D30" s="3">
        <v>419443</v>
      </c>
      <c r="E30" s="3">
        <v>415058</v>
      </c>
      <c r="F30" s="3">
        <v>32570</v>
      </c>
      <c r="G30" s="3">
        <v>447628</v>
      </c>
      <c r="H30" s="4">
        <f t="shared" si="0"/>
        <v>4.472036869700044</v>
      </c>
      <c r="I30" s="4">
        <f t="shared" si="1"/>
        <v>47.02961357890935</v>
      </c>
      <c r="J30" s="5">
        <f t="shared" si="2"/>
        <v>6.719625789439805</v>
      </c>
      <c r="L30" s="70">
        <f t="shared" si="3"/>
        <v>198645.5</v>
      </c>
      <c r="M30" s="70">
        <f t="shared" si="3"/>
        <v>11076</v>
      </c>
      <c r="N30" s="70">
        <f t="shared" si="4"/>
        <v>207529</v>
      </c>
      <c r="O30" s="70">
        <f t="shared" si="4"/>
        <v>16285</v>
      </c>
      <c r="P30" s="70">
        <f t="shared" si="5"/>
        <v>8883.5</v>
      </c>
      <c r="Q30" s="70">
        <f t="shared" si="5"/>
        <v>5209</v>
      </c>
      <c r="R30" s="70">
        <f t="shared" si="6"/>
        <v>760.1794871794872</v>
      </c>
      <c r="S30" s="70">
        <f t="shared" si="7"/>
        <v>59.65201465201465</v>
      </c>
    </row>
    <row r="31" spans="1:19" ht="15">
      <c r="A31" s="6" t="s">
        <v>75</v>
      </c>
      <c r="B31" s="7">
        <v>167566</v>
      </c>
      <c r="C31" s="7">
        <v>559</v>
      </c>
      <c r="D31" s="7">
        <v>168125</v>
      </c>
      <c r="E31" s="7">
        <v>203499</v>
      </c>
      <c r="F31" s="7">
        <v>2065</v>
      </c>
      <c r="G31" s="7">
        <v>205564</v>
      </c>
      <c r="H31" s="8">
        <f t="shared" si="0"/>
        <v>21.44408770275593</v>
      </c>
      <c r="I31" s="8">
        <f t="shared" si="1"/>
        <v>269.40966010733456</v>
      </c>
      <c r="J31" s="9">
        <f t="shared" si="2"/>
        <v>22.268550185873607</v>
      </c>
      <c r="L31" s="70">
        <f t="shared" si="3"/>
        <v>83783</v>
      </c>
      <c r="M31" s="70">
        <f t="shared" si="3"/>
        <v>279.5</v>
      </c>
      <c r="N31" s="70">
        <f t="shared" si="4"/>
        <v>101749.5</v>
      </c>
      <c r="O31" s="70">
        <f t="shared" si="4"/>
        <v>1032.5</v>
      </c>
      <c r="P31" s="70">
        <f t="shared" si="5"/>
        <v>17966.5</v>
      </c>
      <c r="Q31" s="70">
        <f t="shared" si="5"/>
        <v>753</v>
      </c>
      <c r="R31" s="70">
        <f t="shared" si="6"/>
        <v>372.7087912087912</v>
      </c>
      <c r="S31" s="70">
        <f t="shared" si="7"/>
        <v>3.782051282051282</v>
      </c>
    </row>
    <row r="32" spans="1:19" ht="15">
      <c r="A32" s="10" t="s">
        <v>55</v>
      </c>
      <c r="B32" s="3">
        <v>0</v>
      </c>
      <c r="C32" s="3">
        <v>38177</v>
      </c>
      <c r="D32" s="3">
        <v>38177</v>
      </c>
      <c r="E32" s="3">
        <v>1351</v>
      </c>
      <c r="F32" s="3">
        <v>77016</v>
      </c>
      <c r="G32" s="3">
        <v>78367</v>
      </c>
      <c r="H32" s="4">
        <f t="shared" si="0"/>
        <v>0</v>
      </c>
      <c r="I32" s="4">
        <f t="shared" si="1"/>
        <v>101.73402834167169</v>
      </c>
      <c r="J32" s="5">
        <f t="shared" si="2"/>
        <v>105.27280823532494</v>
      </c>
      <c r="L32" s="70">
        <f t="shared" si="3"/>
        <v>0</v>
      </c>
      <c r="M32" s="70">
        <f t="shared" si="3"/>
        <v>19088.5</v>
      </c>
      <c r="N32" s="70">
        <f t="shared" si="4"/>
        <v>675.5</v>
      </c>
      <c r="O32" s="70">
        <f t="shared" si="4"/>
        <v>38508</v>
      </c>
      <c r="P32" s="70">
        <f t="shared" si="5"/>
        <v>675.5</v>
      </c>
      <c r="Q32" s="70">
        <f t="shared" si="5"/>
        <v>19419.5</v>
      </c>
      <c r="R32" s="70">
        <f t="shared" si="6"/>
        <v>2.4743589743589745</v>
      </c>
      <c r="S32" s="70">
        <f t="shared" si="7"/>
        <v>141.05494505494505</v>
      </c>
    </row>
    <row r="33" spans="1:19" ht="15">
      <c r="A33" s="6" t="s">
        <v>67</v>
      </c>
      <c r="B33" s="7">
        <v>70859</v>
      </c>
      <c r="C33" s="7">
        <v>0</v>
      </c>
      <c r="D33" s="7">
        <v>70859</v>
      </c>
      <c r="E33" s="7">
        <v>95508</v>
      </c>
      <c r="F33" s="7">
        <v>0</v>
      </c>
      <c r="G33" s="7">
        <v>95508</v>
      </c>
      <c r="H33" s="8">
        <f t="shared" si="0"/>
        <v>34.78598343188586</v>
      </c>
      <c r="I33" s="8">
        <f t="shared" si="1"/>
        <v>0</v>
      </c>
      <c r="J33" s="9">
        <f t="shared" si="2"/>
        <v>34.78598343188586</v>
      </c>
      <c r="L33" s="70">
        <f t="shared" si="3"/>
        <v>35429.5</v>
      </c>
      <c r="M33" s="70">
        <f t="shared" si="3"/>
        <v>0</v>
      </c>
      <c r="N33" s="70">
        <f t="shared" si="4"/>
        <v>47754</v>
      </c>
      <c r="O33" s="70">
        <f t="shared" si="4"/>
        <v>0</v>
      </c>
      <c r="P33" s="70">
        <f t="shared" si="5"/>
        <v>12324.5</v>
      </c>
      <c r="Q33" s="70">
        <f t="shared" si="5"/>
        <v>0</v>
      </c>
      <c r="R33" s="70">
        <f t="shared" si="6"/>
        <v>174.92307692307693</v>
      </c>
      <c r="S33" s="70">
        <f t="shared" si="7"/>
        <v>0</v>
      </c>
    </row>
    <row r="34" spans="1:19" ht="15">
      <c r="A34" s="10" t="s">
        <v>28</v>
      </c>
      <c r="B34" s="3">
        <v>423157</v>
      </c>
      <c r="C34" s="3">
        <v>51897</v>
      </c>
      <c r="D34" s="3">
        <v>475054</v>
      </c>
      <c r="E34" s="3">
        <v>618510</v>
      </c>
      <c r="F34" s="3">
        <v>14328</v>
      </c>
      <c r="G34" s="3">
        <v>632838</v>
      </c>
      <c r="H34" s="4">
        <f t="shared" si="0"/>
        <v>46.165607564095595</v>
      </c>
      <c r="I34" s="4">
        <f t="shared" si="1"/>
        <v>-72.39146771489682</v>
      </c>
      <c r="J34" s="5">
        <f t="shared" si="2"/>
        <v>33.21390831358119</v>
      </c>
      <c r="L34" s="70">
        <f t="shared" si="3"/>
        <v>211578.5</v>
      </c>
      <c r="M34" s="70">
        <f t="shared" si="3"/>
        <v>25948.5</v>
      </c>
      <c r="N34" s="70">
        <f t="shared" si="4"/>
        <v>309255</v>
      </c>
      <c r="O34" s="70">
        <f t="shared" si="4"/>
        <v>7164</v>
      </c>
      <c r="P34" s="70">
        <f t="shared" si="5"/>
        <v>97676.5</v>
      </c>
      <c r="Q34" s="70">
        <f t="shared" si="5"/>
        <v>-18784.5</v>
      </c>
      <c r="R34" s="70">
        <f t="shared" si="6"/>
        <v>1132.8021978021977</v>
      </c>
      <c r="S34" s="70">
        <f t="shared" si="7"/>
        <v>26.24175824175824</v>
      </c>
    </row>
    <row r="35" spans="1:19" ht="15">
      <c r="A35" s="6" t="s">
        <v>66</v>
      </c>
      <c r="B35" s="7">
        <v>101238</v>
      </c>
      <c r="C35" s="7">
        <v>296</v>
      </c>
      <c r="D35" s="7">
        <v>101534</v>
      </c>
      <c r="E35" s="7">
        <v>143814</v>
      </c>
      <c r="F35" s="7">
        <v>0</v>
      </c>
      <c r="G35" s="7">
        <v>143814</v>
      </c>
      <c r="H35" s="8">
        <f t="shared" si="0"/>
        <v>42.05535470870622</v>
      </c>
      <c r="I35" s="8">
        <f t="shared" si="1"/>
        <v>-100</v>
      </c>
      <c r="J35" s="9">
        <f t="shared" si="2"/>
        <v>41.64122362952312</v>
      </c>
      <c r="L35" s="70">
        <f t="shared" si="3"/>
        <v>50619</v>
      </c>
      <c r="M35" s="70">
        <f t="shared" si="3"/>
        <v>148</v>
      </c>
      <c r="N35" s="70">
        <f t="shared" si="4"/>
        <v>71907</v>
      </c>
      <c r="O35" s="70">
        <f t="shared" si="4"/>
        <v>0</v>
      </c>
      <c r="P35" s="70">
        <f t="shared" si="5"/>
        <v>21288</v>
      </c>
      <c r="Q35" s="70">
        <f t="shared" si="5"/>
        <v>-148</v>
      </c>
      <c r="R35" s="70">
        <f t="shared" si="6"/>
        <v>263.3956043956044</v>
      </c>
      <c r="S35" s="70">
        <f t="shared" si="7"/>
        <v>0</v>
      </c>
    </row>
    <row r="36" spans="1:19" ht="15">
      <c r="A36" s="10" t="s">
        <v>29</v>
      </c>
      <c r="B36" s="3">
        <v>30957</v>
      </c>
      <c r="C36" s="3">
        <v>4614</v>
      </c>
      <c r="D36" s="3">
        <v>35571</v>
      </c>
      <c r="E36" s="3">
        <v>23055</v>
      </c>
      <c r="F36" s="3">
        <v>4244</v>
      </c>
      <c r="G36" s="3">
        <v>27299</v>
      </c>
      <c r="H36" s="4">
        <f t="shared" si="0"/>
        <v>-25.525729237329198</v>
      </c>
      <c r="I36" s="4">
        <f t="shared" si="1"/>
        <v>-8.019072388383181</v>
      </c>
      <c r="J36" s="5">
        <f t="shared" si="2"/>
        <v>-23.25489865339743</v>
      </c>
      <c r="L36" s="70">
        <f t="shared" si="3"/>
        <v>15478.5</v>
      </c>
      <c r="M36" s="70">
        <f t="shared" si="3"/>
        <v>2307</v>
      </c>
      <c r="N36" s="70">
        <f t="shared" si="4"/>
        <v>11527.5</v>
      </c>
      <c r="O36" s="70">
        <f t="shared" si="4"/>
        <v>2122</v>
      </c>
      <c r="P36" s="70">
        <f t="shared" si="5"/>
        <v>-3951</v>
      </c>
      <c r="Q36" s="70">
        <f t="shared" si="5"/>
        <v>-185</v>
      </c>
      <c r="R36" s="70">
        <f t="shared" si="6"/>
        <v>42.22527472527472</v>
      </c>
      <c r="S36" s="70">
        <f t="shared" si="7"/>
        <v>7.772893772893773</v>
      </c>
    </row>
    <row r="37" spans="1:19" ht="15">
      <c r="A37" s="6" t="s">
        <v>30</v>
      </c>
      <c r="B37" s="7">
        <v>111482</v>
      </c>
      <c r="C37" s="7">
        <v>574</v>
      </c>
      <c r="D37" s="7">
        <v>112056</v>
      </c>
      <c r="E37" s="7">
        <v>125658</v>
      </c>
      <c r="F37" s="7">
        <v>0</v>
      </c>
      <c r="G37" s="7">
        <v>125658</v>
      </c>
      <c r="H37" s="8">
        <f t="shared" si="0"/>
        <v>12.715954145063776</v>
      </c>
      <c r="I37" s="8">
        <f t="shared" si="1"/>
        <v>-100</v>
      </c>
      <c r="J37" s="9">
        <f t="shared" si="2"/>
        <v>12.138573570357678</v>
      </c>
      <c r="L37" s="70">
        <f t="shared" si="3"/>
        <v>55741</v>
      </c>
      <c r="M37" s="70">
        <f t="shared" si="3"/>
        <v>287</v>
      </c>
      <c r="N37" s="70">
        <f t="shared" si="4"/>
        <v>62829</v>
      </c>
      <c r="O37" s="70">
        <f t="shared" si="4"/>
        <v>0</v>
      </c>
      <c r="P37" s="70">
        <f t="shared" si="5"/>
        <v>7088</v>
      </c>
      <c r="Q37" s="70">
        <f t="shared" si="5"/>
        <v>-287</v>
      </c>
      <c r="R37" s="70">
        <f t="shared" si="6"/>
        <v>230.14285714285714</v>
      </c>
      <c r="S37" s="70">
        <f t="shared" si="7"/>
        <v>0</v>
      </c>
    </row>
    <row r="38" spans="1:19" ht="15">
      <c r="A38" s="10" t="s">
        <v>31</v>
      </c>
      <c r="B38" s="3">
        <v>289930</v>
      </c>
      <c r="C38" s="3">
        <v>219</v>
      </c>
      <c r="D38" s="3">
        <v>290149</v>
      </c>
      <c r="E38" s="3">
        <v>340570</v>
      </c>
      <c r="F38" s="3">
        <v>0</v>
      </c>
      <c r="G38" s="3">
        <v>340570</v>
      </c>
      <c r="H38" s="4">
        <f t="shared" si="0"/>
        <v>17.46628496533646</v>
      </c>
      <c r="I38" s="4">
        <f t="shared" si="1"/>
        <v>-100</v>
      </c>
      <c r="J38" s="5">
        <f t="shared" si="2"/>
        <v>17.37762322117257</v>
      </c>
      <c r="L38" s="70">
        <f t="shared" si="3"/>
        <v>144965</v>
      </c>
      <c r="M38" s="70">
        <f t="shared" si="3"/>
        <v>109.5</v>
      </c>
      <c r="N38" s="70">
        <f t="shared" si="4"/>
        <v>170285</v>
      </c>
      <c r="O38" s="70">
        <f t="shared" si="4"/>
        <v>0</v>
      </c>
      <c r="P38" s="70">
        <f t="shared" si="5"/>
        <v>25320</v>
      </c>
      <c r="Q38" s="70">
        <f t="shared" si="5"/>
        <v>-109.5</v>
      </c>
      <c r="R38" s="70">
        <f t="shared" si="6"/>
        <v>623.7545787545788</v>
      </c>
      <c r="S38" s="70">
        <f t="shared" si="7"/>
        <v>0</v>
      </c>
    </row>
    <row r="39" spans="1:19" ht="15">
      <c r="A39" s="6" t="s">
        <v>32</v>
      </c>
      <c r="B39" s="7">
        <v>19033</v>
      </c>
      <c r="C39" s="7">
        <v>1377</v>
      </c>
      <c r="D39" s="7">
        <v>20410</v>
      </c>
      <c r="E39" s="7">
        <v>20315</v>
      </c>
      <c r="F39" s="7">
        <v>0</v>
      </c>
      <c r="G39" s="7">
        <v>20315</v>
      </c>
      <c r="H39" s="8">
        <f t="shared" si="0"/>
        <v>6.735669626438291</v>
      </c>
      <c r="I39" s="8">
        <f t="shared" si="1"/>
        <v>-100</v>
      </c>
      <c r="J39" s="9">
        <f t="shared" si="2"/>
        <v>-0.46545810877021065</v>
      </c>
      <c r="L39" s="70">
        <f t="shared" si="3"/>
        <v>9516.5</v>
      </c>
      <c r="M39" s="70">
        <f t="shared" si="3"/>
        <v>688.5</v>
      </c>
      <c r="N39" s="70">
        <f t="shared" si="4"/>
        <v>10157.5</v>
      </c>
      <c r="O39" s="70">
        <f t="shared" si="4"/>
        <v>0</v>
      </c>
      <c r="P39" s="70">
        <f t="shared" si="5"/>
        <v>641</v>
      </c>
      <c r="Q39" s="70">
        <f t="shared" si="5"/>
        <v>-688.5</v>
      </c>
      <c r="R39" s="70">
        <f t="shared" si="6"/>
        <v>37.20695970695971</v>
      </c>
      <c r="S39" s="70">
        <f t="shared" si="7"/>
        <v>0</v>
      </c>
    </row>
    <row r="40" spans="1:19" ht="15">
      <c r="A40" s="10" t="s">
        <v>33</v>
      </c>
      <c r="B40" s="3">
        <v>714054</v>
      </c>
      <c r="C40" s="3">
        <v>176369</v>
      </c>
      <c r="D40" s="3">
        <v>890423</v>
      </c>
      <c r="E40" s="3">
        <v>911170</v>
      </c>
      <c r="F40" s="3">
        <v>302719</v>
      </c>
      <c r="G40" s="3">
        <v>1213889</v>
      </c>
      <c r="H40" s="4">
        <f t="shared" si="0"/>
        <v>27.60519512529865</v>
      </c>
      <c r="I40" s="4">
        <f t="shared" si="1"/>
        <v>71.63957384801184</v>
      </c>
      <c r="J40" s="5">
        <f t="shared" si="2"/>
        <v>36.327228744091286</v>
      </c>
      <c r="L40" s="70">
        <f t="shared" si="3"/>
        <v>357027</v>
      </c>
      <c r="M40" s="70">
        <f t="shared" si="3"/>
        <v>88184.5</v>
      </c>
      <c r="N40" s="70">
        <f t="shared" si="4"/>
        <v>455585</v>
      </c>
      <c r="O40" s="70">
        <f t="shared" si="4"/>
        <v>151359.5</v>
      </c>
      <c r="P40" s="70">
        <f t="shared" si="5"/>
        <v>98558</v>
      </c>
      <c r="Q40" s="70">
        <f t="shared" si="5"/>
        <v>63175</v>
      </c>
      <c r="R40" s="70">
        <f t="shared" si="6"/>
        <v>1668.8095238095239</v>
      </c>
      <c r="S40" s="70">
        <f t="shared" si="7"/>
        <v>554.4304029304029</v>
      </c>
    </row>
    <row r="41" spans="1:19" ht="15">
      <c r="A41" s="6" t="s">
        <v>34</v>
      </c>
      <c r="B41" s="7">
        <v>10512</v>
      </c>
      <c r="C41" s="7">
        <v>1067</v>
      </c>
      <c r="D41" s="7">
        <v>11579</v>
      </c>
      <c r="E41" s="7">
        <v>8478</v>
      </c>
      <c r="F41" s="7">
        <v>0</v>
      </c>
      <c r="G41" s="7">
        <v>8478</v>
      </c>
      <c r="H41" s="8">
        <f t="shared" si="0"/>
        <v>-19.34931506849315</v>
      </c>
      <c r="I41" s="8">
        <f t="shared" si="1"/>
        <v>-100</v>
      </c>
      <c r="J41" s="9">
        <f t="shared" si="2"/>
        <v>-26.781241903445896</v>
      </c>
      <c r="L41" s="70">
        <f t="shared" si="3"/>
        <v>5256</v>
      </c>
      <c r="M41" s="70">
        <f t="shared" si="3"/>
        <v>533.5</v>
      </c>
      <c r="N41" s="70">
        <f t="shared" si="4"/>
        <v>4239</v>
      </c>
      <c r="O41" s="70">
        <f t="shared" si="4"/>
        <v>0</v>
      </c>
      <c r="P41" s="70">
        <f t="shared" si="5"/>
        <v>-1017</v>
      </c>
      <c r="Q41" s="70">
        <f t="shared" si="5"/>
        <v>-533.5</v>
      </c>
      <c r="R41" s="70">
        <f t="shared" si="6"/>
        <v>15.527472527472527</v>
      </c>
      <c r="S41" s="70">
        <f t="shared" si="7"/>
        <v>0</v>
      </c>
    </row>
    <row r="42" spans="1:19" ht="15">
      <c r="A42" s="10" t="s">
        <v>35</v>
      </c>
      <c r="B42" s="3">
        <v>325120</v>
      </c>
      <c r="C42" s="3">
        <v>51455</v>
      </c>
      <c r="D42" s="3">
        <v>376575</v>
      </c>
      <c r="E42" s="3">
        <v>402722</v>
      </c>
      <c r="F42" s="3">
        <v>83766</v>
      </c>
      <c r="G42" s="3">
        <v>486488</v>
      </c>
      <c r="H42" s="4">
        <f t="shared" si="0"/>
        <v>23.86872539370079</v>
      </c>
      <c r="I42" s="4">
        <f t="shared" si="1"/>
        <v>62.794674958701776</v>
      </c>
      <c r="J42" s="5">
        <f t="shared" si="2"/>
        <v>29.18754564163845</v>
      </c>
      <c r="L42" s="70">
        <f t="shared" si="3"/>
        <v>162560</v>
      </c>
      <c r="M42" s="70">
        <f t="shared" si="3"/>
        <v>25727.5</v>
      </c>
      <c r="N42" s="70">
        <f t="shared" si="4"/>
        <v>201361</v>
      </c>
      <c r="O42" s="70">
        <f t="shared" si="4"/>
        <v>41883</v>
      </c>
      <c r="P42" s="70">
        <f t="shared" si="5"/>
        <v>38801</v>
      </c>
      <c r="Q42" s="70">
        <f t="shared" si="5"/>
        <v>16155.5</v>
      </c>
      <c r="R42" s="70">
        <f t="shared" si="6"/>
        <v>737.5860805860806</v>
      </c>
      <c r="S42" s="70">
        <f t="shared" si="7"/>
        <v>153.41758241758242</v>
      </c>
    </row>
    <row r="43" spans="1:19" ht="15">
      <c r="A43" s="6" t="s">
        <v>36</v>
      </c>
      <c r="B43" s="7">
        <v>358222</v>
      </c>
      <c r="C43" s="7">
        <v>4417</v>
      </c>
      <c r="D43" s="7">
        <v>362639</v>
      </c>
      <c r="E43" s="7">
        <v>424581</v>
      </c>
      <c r="F43" s="7">
        <v>9380</v>
      </c>
      <c r="G43" s="7">
        <v>433961</v>
      </c>
      <c r="H43" s="8">
        <f t="shared" si="0"/>
        <v>18.524546231108083</v>
      </c>
      <c r="I43" s="8">
        <f t="shared" si="1"/>
        <v>112.36133122028527</v>
      </c>
      <c r="J43" s="9">
        <f t="shared" si="2"/>
        <v>19.667493016470925</v>
      </c>
      <c r="L43" s="70">
        <f t="shared" si="3"/>
        <v>179111</v>
      </c>
      <c r="M43" s="70">
        <f t="shared" si="3"/>
        <v>2208.5</v>
      </c>
      <c r="N43" s="70">
        <f t="shared" si="4"/>
        <v>212290.5</v>
      </c>
      <c r="O43" s="70">
        <f t="shared" si="4"/>
        <v>4690</v>
      </c>
      <c r="P43" s="70">
        <f t="shared" si="5"/>
        <v>33179.5</v>
      </c>
      <c r="Q43" s="70">
        <f t="shared" si="5"/>
        <v>2481.5</v>
      </c>
      <c r="R43" s="70">
        <f t="shared" si="6"/>
        <v>777.6208791208791</v>
      </c>
      <c r="S43" s="70">
        <f t="shared" si="7"/>
        <v>17.17948717948718</v>
      </c>
    </row>
    <row r="44" spans="1:19" ht="15">
      <c r="A44" s="10" t="s">
        <v>37</v>
      </c>
      <c r="B44" s="3">
        <v>283128</v>
      </c>
      <c r="C44" s="3">
        <v>514</v>
      </c>
      <c r="D44" s="3">
        <v>283642</v>
      </c>
      <c r="E44" s="3">
        <v>419454</v>
      </c>
      <c r="F44" s="3">
        <v>0</v>
      </c>
      <c r="G44" s="3">
        <v>419454</v>
      </c>
      <c r="H44" s="4">
        <f t="shared" si="0"/>
        <v>48.149953377977454</v>
      </c>
      <c r="I44" s="4">
        <f t="shared" si="1"/>
        <v>-100</v>
      </c>
      <c r="J44" s="5">
        <f t="shared" si="2"/>
        <v>47.881484406399615</v>
      </c>
      <c r="L44" s="70">
        <f t="shared" si="3"/>
        <v>141564</v>
      </c>
      <c r="M44" s="70">
        <f t="shared" si="3"/>
        <v>257</v>
      </c>
      <c r="N44" s="70">
        <f t="shared" si="4"/>
        <v>209727</v>
      </c>
      <c r="O44" s="70">
        <f t="shared" si="4"/>
        <v>0</v>
      </c>
      <c r="P44" s="70">
        <f t="shared" si="5"/>
        <v>68163</v>
      </c>
      <c r="Q44" s="70">
        <f t="shared" si="5"/>
        <v>-257</v>
      </c>
      <c r="R44" s="70">
        <f t="shared" si="6"/>
        <v>768.2307692307693</v>
      </c>
      <c r="S44" s="70">
        <f t="shared" si="7"/>
        <v>0</v>
      </c>
    </row>
    <row r="45" spans="1:19" ht="15">
      <c r="A45" s="6" t="s">
        <v>69</v>
      </c>
      <c r="B45" s="7">
        <v>196782</v>
      </c>
      <c r="C45" s="7">
        <v>1263</v>
      </c>
      <c r="D45" s="7">
        <v>198045</v>
      </c>
      <c r="E45" s="7">
        <v>281589</v>
      </c>
      <c r="F45" s="7">
        <v>0</v>
      </c>
      <c r="G45" s="7">
        <v>281589</v>
      </c>
      <c r="H45" s="8">
        <f t="shared" si="0"/>
        <v>43.09692959721926</v>
      </c>
      <c r="I45" s="8">
        <f t="shared" si="1"/>
        <v>-100</v>
      </c>
      <c r="J45" s="9">
        <f t="shared" si="2"/>
        <v>42.18435204120276</v>
      </c>
      <c r="L45" s="70">
        <f t="shared" si="3"/>
        <v>98391</v>
      </c>
      <c r="M45" s="70">
        <f t="shared" si="3"/>
        <v>631.5</v>
      </c>
      <c r="N45" s="70">
        <f t="shared" si="4"/>
        <v>140794.5</v>
      </c>
      <c r="O45" s="70">
        <f t="shared" si="4"/>
        <v>0</v>
      </c>
      <c r="P45" s="70">
        <f t="shared" si="5"/>
        <v>42403.5</v>
      </c>
      <c r="Q45" s="70">
        <f t="shared" si="5"/>
        <v>-631.5</v>
      </c>
      <c r="R45" s="70">
        <f t="shared" si="6"/>
        <v>515.7307692307693</v>
      </c>
      <c r="S45" s="70">
        <f t="shared" si="7"/>
        <v>0</v>
      </c>
    </row>
    <row r="46" spans="1:19" ht="15">
      <c r="A46" s="10" t="s">
        <v>38</v>
      </c>
      <c r="B46" s="3">
        <v>111289</v>
      </c>
      <c r="C46" s="3">
        <v>1516</v>
      </c>
      <c r="D46" s="3">
        <v>112805</v>
      </c>
      <c r="E46" s="3">
        <v>153240</v>
      </c>
      <c r="F46" s="3">
        <v>9740</v>
      </c>
      <c r="G46" s="3">
        <v>162980</v>
      </c>
      <c r="H46" s="4">
        <f t="shared" si="0"/>
        <v>37.69554942536998</v>
      </c>
      <c r="I46" s="4">
        <f t="shared" si="1"/>
        <v>542.4802110817942</v>
      </c>
      <c r="J46" s="5">
        <f t="shared" si="2"/>
        <v>44.479411373609324</v>
      </c>
      <c r="L46" s="70">
        <f t="shared" si="3"/>
        <v>55644.5</v>
      </c>
      <c r="M46" s="70">
        <f t="shared" si="3"/>
        <v>758</v>
      </c>
      <c r="N46" s="70">
        <f t="shared" si="4"/>
        <v>76620</v>
      </c>
      <c r="O46" s="70">
        <f t="shared" si="4"/>
        <v>4870</v>
      </c>
      <c r="P46" s="70">
        <f t="shared" si="5"/>
        <v>20975.5</v>
      </c>
      <c r="Q46" s="70">
        <f t="shared" si="5"/>
        <v>4112</v>
      </c>
      <c r="R46" s="70">
        <f t="shared" si="6"/>
        <v>280.65934065934067</v>
      </c>
      <c r="S46" s="70">
        <f t="shared" si="7"/>
        <v>17.83882783882784</v>
      </c>
    </row>
    <row r="47" spans="1:19" ht="15">
      <c r="A47" s="6" t="s">
        <v>39</v>
      </c>
      <c r="B47" s="7">
        <v>405202</v>
      </c>
      <c r="C47" s="7">
        <v>8896</v>
      </c>
      <c r="D47" s="7">
        <v>414098</v>
      </c>
      <c r="E47" s="7">
        <v>523289</v>
      </c>
      <c r="F47" s="7">
        <v>1106</v>
      </c>
      <c r="G47" s="7">
        <v>524395</v>
      </c>
      <c r="H47" s="8">
        <f t="shared" si="0"/>
        <v>29.14274855504168</v>
      </c>
      <c r="I47" s="8">
        <f t="shared" si="1"/>
        <v>-87.56744604316546</v>
      </c>
      <c r="J47" s="9">
        <f t="shared" si="2"/>
        <v>26.635482422035363</v>
      </c>
      <c r="L47" s="70">
        <f t="shared" si="3"/>
        <v>202601</v>
      </c>
      <c r="M47" s="70">
        <f t="shared" si="3"/>
        <v>4448</v>
      </c>
      <c r="N47" s="70">
        <f t="shared" si="4"/>
        <v>261644.5</v>
      </c>
      <c r="O47" s="70">
        <f t="shared" si="4"/>
        <v>553</v>
      </c>
      <c r="P47" s="70">
        <f t="shared" si="5"/>
        <v>59043.5</v>
      </c>
      <c r="Q47" s="70">
        <f t="shared" si="5"/>
        <v>-3895</v>
      </c>
      <c r="R47" s="70">
        <f t="shared" si="6"/>
        <v>958.4047619047619</v>
      </c>
      <c r="S47" s="70">
        <f t="shared" si="7"/>
        <v>2.0256410256410255</v>
      </c>
    </row>
    <row r="48" spans="1:19" ht="15">
      <c r="A48" s="10" t="s">
        <v>40</v>
      </c>
      <c r="B48" s="3">
        <v>589249</v>
      </c>
      <c r="C48" s="3">
        <v>69110</v>
      </c>
      <c r="D48" s="3">
        <v>658359</v>
      </c>
      <c r="E48" s="3">
        <v>708008</v>
      </c>
      <c r="F48" s="3">
        <v>119761</v>
      </c>
      <c r="G48" s="3">
        <v>827769</v>
      </c>
      <c r="H48" s="4">
        <f t="shared" si="0"/>
        <v>20.154298098087565</v>
      </c>
      <c r="I48" s="4">
        <f t="shared" si="1"/>
        <v>73.29040659817682</v>
      </c>
      <c r="J48" s="5">
        <f t="shared" si="2"/>
        <v>25.732161328393776</v>
      </c>
      <c r="L48" s="70">
        <f t="shared" si="3"/>
        <v>294624.5</v>
      </c>
      <c r="M48" s="70">
        <f t="shared" si="3"/>
        <v>34555</v>
      </c>
      <c r="N48" s="70">
        <f t="shared" si="4"/>
        <v>354004</v>
      </c>
      <c r="O48" s="70">
        <f t="shared" si="4"/>
        <v>59880.5</v>
      </c>
      <c r="P48" s="70">
        <f t="shared" si="5"/>
        <v>59379.5</v>
      </c>
      <c r="Q48" s="70">
        <f t="shared" si="5"/>
        <v>25325.5</v>
      </c>
      <c r="R48" s="70">
        <f t="shared" si="6"/>
        <v>1296.7179487179487</v>
      </c>
      <c r="S48" s="70">
        <f t="shared" si="7"/>
        <v>219.34249084249083</v>
      </c>
    </row>
    <row r="49" spans="1:19" ht="15">
      <c r="A49" s="6" t="s">
        <v>41</v>
      </c>
      <c r="B49" s="7">
        <v>22491</v>
      </c>
      <c r="C49" s="7">
        <v>0</v>
      </c>
      <c r="D49" s="7">
        <v>22491</v>
      </c>
      <c r="E49" s="7">
        <v>35475</v>
      </c>
      <c r="F49" s="7">
        <v>0</v>
      </c>
      <c r="G49" s="7">
        <v>35475</v>
      </c>
      <c r="H49" s="8">
        <f t="shared" si="0"/>
        <v>57.7297585700947</v>
      </c>
      <c r="I49" s="8">
        <f t="shared" si="1"/>
        <v>0</v>
      </c>
      <c r="J49" s="9">
        <f t="shared" si="2"/>
        <v>57.7297585700947</v>
      </c>
      <c r="L49" s="70">
        <f t="shared" si="3"/>
        <v>11245.5</v>
      </c>
      <c r="M49" s="70">
        <f t="shared" si="3"/>
        <v>0</v>
      </c>
      <c r="N49" s="70">
        <f t="shared" si="4"/>
        <v>17737.5</v>
      </c>
      <c r="O49" s="70">
        <f t="shared" si="4"/>
        <v>0</v>
      </c>
      <c r="P49" s="70">
        <f t="shared" si="5"/>
        <v>6492</v>
      </c>
      <c r="Q49" s="70">
        <f t="shared" si="5"/>
        <v>0</v>
      </c>
      <c r="R49" s="70">
        <f t="shared" si="6"/>
        <v>64.97252747252747</v>
      </c>
      <c r="S49" s="70">
        <f t="shared" si="7"/>
        <v>0</v>
      </c>
    </row>
    <row r="50" spans="1:19" ht="15">
      <c r="A50" s="10" t="s">
        <v>42</v>
      </c>
      <c r="B50" s="3">
        <v>63670</v>
      </c>
      <c r="C50" s="3">
        <v>0</v>
      </c>
      <c r="D50" s="3">
        <v>63670</v>
      </c>
      <c r="E50" s="3">
        <v>53840</v>
      </c>
      <c r="F50" s="3">
        <v>0</v>
      </c>
      <c r="G50" s="3">
        <v>53840</v>
      </c>
      <c r="H50" s="4">
        <f t="shared" si="0"/>
        <v>-15.438982252238103</v>
      </c>
      <c r="I50" s="4">
        <f t="shared" si="1"/>
        <v>0</v>
      </c>
      <c r="J50" s="5">
        <f t="shared" si="2"/>
        <v>-15.438982252238103</v>
      </c>
      <c r="L50" s="70">
        <f t="shared" si="3"/>
        <v>31835</v>
      </c>
      <c r="M50" s="70">
        <f t="shared" si="3"/>
        <v>0</v>
      </c>
      <c r="N50" s="70">
        <f t="shared" si="4"/>
        <v>26920</v>
      </c>
      <c r="O50" s="70">
        <f t="shared" si="4"/>
        <v>0</v>
      </c>
      <c r="P50" s="70">
        <f t="shared" si="5"/>
        <v>-4915</v>
      </c>
      <c r="Q50" s="70">
        <f t="shared" si="5"/>
        <v>0</v>
      </c>
      <c r="R50" s="70">
        <f t="shared" si="6"/>
        <v>98.60805860805861</v>
      </c>
      <c r="S50" s="70">
        <f t="shared" si="7"/>
        <v>0</v>
      </c>
    </row>
    <row r="51" spans="1:19" ht="15">
      <c r="A51" s="6" t="s">
        <v>43</v>
      </c>
      <c r="B51" s="7">
        <v>215831</v>
      </c>
      <c r="C51" s="7">
        <v>3349</v>
      </c>
      <c r="D51" s="7">
        <v>219180</v>
      </c>
      <c r="E51" s="7">
        <v>293781</v>
      </c>
      <c r="F51" s="7">
        <v>3906</v>
      </c>
      <c r="G51" s="7">
        <v>297687</v>
      </c>
      <c r="H51" s="8">
        <f t="shared" si="0"/>
        <v>36.11622056145781</v>
      </c>
      <c r="I51" s="8">
        <f t="shared" si="1"/>
        <v>16.631830397133474</v>
      </c>
      <c r="J51" s="9">
        <f t="shared" si="2"/>
        <v>35.818505338078296</v>
      </c>
      <c r="L51" s="70">
        <f t="shared" si="3"/>
        <v>107915.5</v>
      </c>
      <c r="M51" s="70">
        <f t="shared" si="3"/>
        <v>1674.5</v>
      </c>
      <c r="N51" s="70">
        <f t="shared" si="4"/>
        <v>146890.5</v>
      </c>
      <c r="O51" s="70">
        <f t="shared" si="4"/>
        <v>1953</v>
      </c>
      <c r="P51" s="70">
        <f t="shared" si="5"/>
        <v>38975</v>
      </c>
      <c r="Q51" s="70">
        <f t="shared" si="5"/>
        <v>278.5</v>
      </c>
      <c r="R51" s="70">
        <f t="shared" si="6"/>
        <v>538.0604395604396</v>
      </c>
      <c r="S51" s="70">
        <f t="shared" si="7"/>
        <v>7.153846153846154</v>
      </c>
    </row>
    <row r="52" spans="1:19" ht="15">
      <c r="A52" s="10" t="s">
        <v>73</v>
      </c>
      <c r="B52" s="3">
        <v>293922</v>
      </c>
      <c r="C52" s="3">
        <v>5785</v>
      </c>
      <c r="D52" s="3">
        <v>299707</v>
      </c>
      <c r="E52" s="3">
        <v>395454</v>
      </c>
      <c r="F52" s="3">
        <v>0</v>
      </c>
      <c r="G52" s="3">
        <v>395454</v>
      </c>
      <c r="H52" s="4">
        <f t="shared" si="0"/>
        <v>34.543858574723906</v>
      </c>
      <c r="I52" s="4">
        <f t="shared" si="1"/>
        <v>-100</v>
      </c>
      <c r="J52" s="5">
        <f t="shared" si="2"/>
        <v>31.946868107852</v>
      </c>
      <c r="L52" s="70">
        <f t="shared" si="3"/>
        <v>146961</v>
      </c>
      <c r="M52" s="70">
        <f t="shared" si="3"/>
        <v>2892.5</v>
      </c>
      <c r="N52" s="70">
        <f t="shared" si="4"/>
        <v>197727</v>
      </c>
      <c r="O52" s="70">
        <f t="shared" si="4"/>
        <v>0</v>
      </c>
      <c r="P52" s="70">
        <f t="shared" si="5"/>
        <v>50766</v>
      </c>
      <c r="Q52" s="70">
        <f t="shared" si="5"/>
        <v>-2892.5</v>
      </c>
      <c r="R52" s="70">
        <f t="shared" si="6"/>
        <v>724.2747252747253</v>
      </c>
      <c r="S52" s="70">
        <f t="shared" si="7"/>
        <v>0</v>
      </c>
    </row>
    <row r="53" spans="1:19" ht="15">
      <c r="A53" s="6" t="s">
        <v>44</v>
      </c>
      <c r="B53" s="7">
        <v>146895</v>
      </c>
      <c r="C53" s="7">
        <v>117</v>
      </c>
      <c r="D53" s="7">
        <v>147012</v>
      </c>
      <c r="E53" s="7">
        <v>235042</v>
      </c>
      <c r="F53" s="7">
        <v>0</v>
      </c>
      <c r="G53" s="7">
        <v>235042</v>
      </c>
      <c r="H53" s="8">
        <f t="shared" si="0"/>
        <v>60.00680758364818</v>
      </c>
      <c r="I53" s="8">
        <f t="shared" si="1"/>
        <v>-100</v>
      </c>
      <c r="J53" s="9">
        <f t="shared" si="2"/>
        <v>59.879465621854</v>
      </c>
      <c r="L53" s="70">
        <f t="shared" si="3"/>
        <v>73447.5</v>
      </c>
      <c r="M53" s="70">
        <f t="shared" si="3"/>
        <v>58.5</v>
      </c>
      <c r="N53" s="70">
        <f t="shared" si="4"/>
        <v>117521</v>
      </c>
      <c r="O53" s="70">
        <f t="shared" si="4"/>
        <v>0</v>
      </c>
      <c r="P53" s="70">
        <f t="shared" si="5"/>
        <v>44073.5</v>
      </c>
      <c r="Q53" s="70">
        <f t="shared" si="5"/>
        <v>-58.5</v>
      </c>
      <c r="R53" s="70">
        <f t="shared" si="6"/>
        <v>430.4798534798535</v>
      </c>
      <c r="S53" s="70">
        <f t="shared" si="7"/>
        <v>0</v>
      </c>
    </row>
    <row r="54" spans="1:19" ht="15">
      <c r="A54" s="10" t="s">
        <v>70</v>
      </c>
      <c r="B54" s="3">
        <v>19622</v>
      </c>
      <c r="C54" s="3">
        <v>321</v>
      </c>
      <c r="D54" s="3">
        <v>19943</v>
      </c>
      <c r="E54" s="3">
        <v>1434</v>
      </c>
      <c r="F54" s="3">
        <v>1329</v>
      </c>
      <c r="G54" s="3">
        <v>2763</v>
      </c>
      <c r="H54" s="4">
        <f t="shared" si="0"/>
        <v>-92.69187646519214</v>
      </c>
      <c r="I54" s="4">
        <f t="shared" si="1"/>
        <v>314.01869158878503</v>
      </c>
      <c r="J54" s="5">
        <f t="shared" si="2"/>
        <v>-86.14551471694328</v>
      </c>
      <c r="L54" s="70">
        <f t="shared" si="3"/>
        <v>9811</v>
      </c>
      <c r="M54" s="70">
        <f t="shared" si="3"/>
        <v>160.5</v>
      </c>
      <c r="N54" s="70">
        <f t="shared" si="4"/>
        <v>717</v>
      </c>
      <c r="O54" s="70">
        <f t="shared" si="4"/>
        <v>664.5</v>
      </c>
      <c r="P54" s="70">
        <f t="shared" si="5"/>
        <v>-9094</v>
      </c>
      <c r="Q54" s="70">
        <f t="shared" si="5"/>
        <v>504</v>
      </c>
      <c r="R54" s="70">
        <f t="shared" si="6"/>
        <v>2.6263736263736264</v>
      </c>
      <c r="S54" s="70">
        <f t="shared" si="7"/>
        <v>2.434065934065934</v>
      </c>
    </row>
    <row r="55" spans="1:19" ht="15">
      <c r="A55" s="6" t="s">
        <v>45</v>
      </c>
      <c r="B55" s="7">
        <v>0</v>
      </c>
      <c r="C55" s="7">
        <v>0</v>
      </c>
      <c r="D55" s="7">
        <v>0</v>
      </c>
      <c r="E55" s="7">
        <v>0</v>
      </c>
      <c r="F55" s="7">
        <v>0</v>
      </c>
      <c r="G55" s="7">
        <v>0</v>
      </c>
      <c r="H55" s="8">
        <f t="shared" si="0"/>
        <v>0</v>
      </c>
      <c r="I55" s="8">
        <f t="shared" si="1"/>
        <v>0</v>
      </c>
      <c r="J55" s="9">
        <f t="shared" si="2"/>
        <v>0</v>
      </c>
      <c r="L55" s="70">
        <f t="shared" si="3"/>
        <v>0</v>
      </c>
      <c r="M55" s="70">
        <f t="shared" si="3"/>
        <v>0</v>
      </c>
      <c r="N55" s="70">
        <f t="shared" si="4"/>
        <v>0</v>
      </c>
      <c r="O55" s="70">
        <f t="shared" si="4"/>
        <v>0</v>
      </c>
      <c r="P55" s="70">
        <f t="shared" si="5"/>
        <v>0</v>
      </c>
      <c r="Q55" s="70">
        <f t="shared" si="5"/>
        <v>0</v>
      </c>
      <c r="R55" s="70">
        <f t="shared" si="6"/>
        <v>0</v>
      </c>
      <c r="S55" s="70">
        <f t="shared" si="7"/>
        <v>0</v>
      </c>
    </row>
    <row r="56" spans="1:19" ht="15">
      <c r="A56" s="10" t="s">
        <v>46</v>
      </c>
      <c r="B56" s="3">
        <v>6792</v>
      </c>
      <c r="C56" s="3">
        <v>708</v>
      </c>
      <c r="D56" s="3">
        <v>7500</v>
      </c>
      <c r="E56" s="3">
        <v>0</v>
      </c>
      <c r="F56" s="3">
        <v>0</v>
      </c>
      <c r="G56" s="3">
        <v>0</v>
      </c>
      <c r="H56" s="4">
        <f t="shared" si="0"/>
        <v>-100</v>
      </c>
      <c r="I56" s="4">
        <f t="shared" si="1"/>
        <v>-100</v>
      </c>
      <c r="J56" s="5">
        <f t="shared" si="2"/>
        <v>-100</v>
      </c>
      <c r="L56" s="70">
        <f t="shared" si="3"/>
        <v>3396</v>
      </c>
      <c r="M56" s="70">
        <f t="shared" si="3"/>
        <v>354</v>
      </c>
      <c r="N56" s="70">
        <f t="shared" si="4"/>
        <v>0</v>
      </c>
      <c r="O56" s="70">
        <f t="shared" si="4"/>
        <v>0</v>
      </c>
      <c r="P56" s="70">
        <f t="shared" si="5"/>
        <v>-3396</v>
      </c>
      <c r="Q56" s="70">
        <f t="shared" si="5"/>
        <v>-354</v>
      </c>
      <c r="R56" s="70">
        <f t="shared" si="6"/>
        <v>0</v>
      </c>
      <c r="S56" s="70">
        <f t="shared" si="7"/>
        <v>0</v>
      </c>
    </row>
    <row r="57" spans="1:19" ht="15">
      <c r="A57" s="6" t="s">
        <v>47</v>
      </c>
      <c r="B57" s="7">
        <v>701351</v>
      </c>
      <c r="C57" s="7">
        <v>1761</v>
      </c>
      <c r="D57" s="7">
        <v>703112</v>
      </c>
      <c r="E57" s="7">
        <v>969416</v>
      </c>
      <c r="F57" s="7">
        <v>0</v>
      </c>
      <c r="G57" s="7">
        <v>969416</v>
      </c>
      <c r="H57" s="8">
        <f t="shared" si="0"/>
        <v>38.22123302027088</v>
      </c>
      <c r="I57" s="8">
        <f t="shared" si="1"/>
        <v>-100</v>
      </c>
      <c r="J57" s="9">
        <f t="shared" si="2"/>
        <v>37.875046934201094</v>
      </c>
      <c r="L57" s="70">
        <f t="shared" si="3"/>
        <v>350675.5</v>
      </c>
      <c r="M57" s="70">
        <f t="shared" si="3"/>
        <v>880.5</v>
      </c>
      <c r="N57" s="70">
        <f t="shared" si="4"/>
        <v>484708</v>
      </c>
      <c r="O57" s="70">
        <f t="shared" si="4"/>
        <v>0</v>
      </c>
      <c r="P57" s="70">
        <f t="shared" si="5"/>
        <v>134032.5</v>
      </c>
      <c r="Q57" s="70">
        <f t="shared" si="5"/>
        <v>-880.5</v>
      </c>
      <c r="R57" s="70">
        <f t="shared" si="6"/>
        <v>1775.4871794871794</v>
      </c>
      <c r="S57" s="70">
        <f t="shared" si="7"/>
        <v>0</v>
      </c>
    </row>
    <row r="58" spans="1:19" ht="15">
      <c r="A58" s="10" t="s">
        <v>56</v>
      </c>
      <c r="B58" s="3">
        <v>9605</v>
      </c>
      <c r="C58" s="3">
        <v>7040</v>
      </c>
      <c r="D58" s="3">
        <v>16645</v>
      </c>
      <c r="E58" s="3">
        <v>11305</v>
      </c>
      <c r="F58" s="3">
        <v>4316</v>
      </c>
      <c r="G58" s="3">
        <v>15621</v>
      </c>
      <c r="H58" s="4">
        <f t="shared" si="0"/>
        <v>17.699115044247787</v>
      </c>
      <c r="I58" s="4">
        <f t="shared" si="1"/>
        <v>-38.69318181818181</v>
      </c>
      <c r="J58" s="5">
        <f t="shared" si="2"/>
        <v>-6.151997596875939</v>
      </c>
      <c r="L58" s="70">
        <f t="shared" si="3"/>
        <v>4802.5</v>
      </c>
      <c r="M58" s="70">
        <f t="shared" si="3"/>
        <v>3520</v>
      </c>
      <c r="N58" s="70">
        <f t="shared" si="4"/>
        <v>5652.5</v>
      </c>
      <c r="O58" s="70">
        <f t="shared" si="4"/>
        <v>2158</v>
      </c>
      <c r="P58" s="70">
        <f t="shared" si="5"/>
        <v>850</v>
      </c>
      <c r="Q58" s="70">
        <f t="shared" si="5"/>
        <v>-1362</v>
      </c>
      <c r="R58" s="70">
        <f t="shared" si="6"/>
        <v>20.705128205128204</v>
      </c>
      <c r="S58" s="70">
        <f t="shared" si="7"/>
        <v>7.904761904761905</v>
      </c>
    </row>
    <row r="59" spans="1:19" ht="15">
      <c r="A59" s="6" t="s">
        <v>57</v>
      </c>
      <c r="B59" s="7">
        <v>2683</v>
      </c>
      <c r="C59" s="7">
        <v>7093</v>
      </c>
      <c r="D59" s="7">
        <v>9776</v>
      </c>
      <c r="E59" s="7">
        <v>2839</v>
      </c>
      <c r="F59" s="7">
        <v>36932</v>
      </c>
      <c r="G59" s="7">
        <v>39771</v>
      </c>
      <c r="H59" s="8">
        <f t="shared" si="0"/>
        <v>5.814386880357809</v>
      </c>
      <c r="I59" s="8">
        <f t="shared" si="1"/>
        <v>420.6823628929931</v>
      </c>
      <c r="J59" s="9">
        <f t="shared" si="2"/>
        <v>306.82283142389525</v>
      </c>
      <c r="L59" s="70">
        <f t="shared" si="3"/>
        <v>1341.5</v>
      </c>
      <c r="M59" s="70">
        <f t="shared" si="3"/>
        <v>3546.5</v>
      </c>
      <c r="N59" s="70">
        <f t="shared" si="4"/>
        <v>1419.5</v>
      </c>
      <c r="O59" s="70">
        <f t="shared" si="4"/>
        <v>18466</v>
      </c>
      <c r="P59" s="70">
        <f t="shared" si="5"/>
        <v>78</v>
      </c>
      <c r="Q59" s="70">
        <f t="shared" si="5"/>
        <v>14919.5</v>
      </c>
      <c r="R59" s="70">
        <f t="shared" si="6"/>
        <v>5.1996336996337</v>
      </c>
      <c r="S59" s="70">
        <f t="shared" si="7"/>
        <v>67.64102564102564</v>
      </c>
    </row>
    <row r="60" spans="1:19" ht="15">
      <c r="A60" s="11" t="s">
        <v>48</v>
      </c>
      <c r="B60" s="12">
        <f>+B61-SUM(B59+B58+B32+B20+B10+B6+B5)</f>
        <v>22941535</v>
      </c>
      <c r="C60" s="12">
        <f>+C61-SUM(C59+C58+C32+C20+C10+C6+C5)</f>
        <v>8078473</v>
      </c>
      <c r="D60" s="12">
        <f>+D61-SUM(D59+D58+D32+D20+D10+D6+D5)</f>
        <v>31020008</v>
      </c>
      <c r="E60" s="12">
        <f>+E61-SUM(E59+E58+E32+E20+E10+E6+E5)</f>
        <v>30220630</v>
      </c>
      <c r="F60" s="12">
        <f>+F61-SUM(F59+F58+F32+F20+F10+F6+F5)</f>
        <v>17808110</v>
      </c>
      <c r="G60" s="12">
        <f>+G61-SUM(G59+G58+G32+G20+G10+G6+G5)</f>
        <v>48028740</v>
      </c>
      <c r="H60" s="13">
        <f aca="true" t="shared" si="8" ref="H60:J61">+_xlfn.IFERROR(((E60-B60)/B60)*100,0)</f>
        <v>31.72889259589648</v>
      </c>
      <c r="I60" s="13">
        <f t="shared" si="8"/>
        <v>120.43906069872364</v>
      </c>
      <c r="J60" s="13">
        <f t="shared" si="8"/>
        <v>54.83148811567038</v>
      </c>
      <c r="L60" s="71">
        <f t="shared" si="3"/>
        <v>11470767.5</v>
      </c>
      <c r="M60" s="71">
        <f t="shared" si="3"/>
        <v>4039236.5</v>
      </c>
      <c r="N60" s="71">
        <f t="shared" si="4"/>
        <v>15110315</v>
      </c>
      <c r="O60" s="71">
        <f t="shared" si="4"/>
        <v>8904055</v>
      </c>
      <c r="P60" s="71">
        <f t="shared" si="5"/>
        <v>3639547.5</v>
      </c>
      <c r="Q60" s="71">
        <f t="shared" si="5"/>
        <v>4864818.5</v>
      </c>
      <c r="R60" s="71">
        <f>N60/273</f>
        <v>55349.13919413919</v>
      </c>
      <c r="S60" s="71">
        <f>O60/273</f>
        <v>32615.58608058608</v>
      </c>
    </row>
    <row r="61" spans="1:19" ht="15">
      <c r="A61" s="14" t="s">
        <v>49</v>
      </c>
      <c r="B61" s="15">
        <f>SUM(B4:B59)</f>
        <v>37497442</v>
      </c>
      <c r="C61" s="15">
        <f>SUM(C4:C59)</f>
        <v>24226112</v>
      </c>
      <c r="D61" s="15">
        <f>SUM(D4:D59)</f>
        <v>61723554</v>
      </c>
      <c r="E61" s="15">
        <f>SUM(E4:E59)</f>
        <v>49959296</v>
      </c>
      <c r="F61" s="15">
        <f>SUM(F4:F59)</f>
        <v>41318000</v>
      </c>
      <c r="G61" s="15">
        <f>SUM(G4:G59)</f>
        <v>91277296</v>
      </c>
      <c r="H61" s="16">
        <f t="shared" si="8"/>
        <v>33.23387766024146</v>
      </c>
      <c r="I61" s="16">
        <f t="shared" si="8"/>
        <v>70.55151070052017</v>
      </c>
      <c r="J61" s="16">
        <f t="shared" si="8"/>
        <v>47.88081710265744</v>
      </c>
      <c r="L61" s="72">
        <f t="shared" si="3"/>
        <v>18748721</v>
      </c>
      <c r="M61" s="72">
        <f t="shared" si="3"/>
        <v>12113056</v>
      </c>
      <c r="N61" s="72">
        <f t="shared" si="4"/>
        <v>24979648</v>
      </c>
      <c r="O61" s="72">
        <f t="shared" si="4"/>
        <v>20659000</v>
      </c>
      <c r="P61" s="72">
        <f t="shared" si="5"/>
        <v>6230927</v>
      </c>
      <c r="Q61" s="72">
        <f t="shared" si="5"/>
        <v>8545944</v>
      </c>
      <c r="R61" s="72">
        <f>N61/273</f>
        <v>91500.54212454213</v>
      </c>
      <c r="S61" s="72">
        <f>O61/273</f>
        <v>75673.99267399267</v>
      </c>
    </row>
    <row r="62" spans="1:10" ht="15">
      <c r="A62" s="11" t="s">
        <v>59</v>
      </c>
      <c r="B62" s="12"/>
      <c r="C62" s="12"/>
      <c r="D62" s="12">
        <v>73537</v>
      </c>
      <c r="E62" s="12"/>
      <c r="F62" s="12"/>
      <c r="G62" s="12">
        <v>113761</v>
      </c>
      <c r="H62" s="13"/>
      <c r="I62" s="13"/>
      <c r="J62" s="13">
        <f>+_xlfn.IFERROR(((G62-D62)/D62)*100,0)</f>
        <v>54.69899506370942</v>
      </c>
    </row>
    <row r="63" spans="1:10" ht="15">
      <c r="A63" s="11" t="s">
        <v>60</v>
      </c>
      <c r="B63" s="12"/>
      <c r="C63" s="12"/>
      <c r="D63" s="32">
        <v>6054</v>
      </c>
      <c r="E63" s="12"/>
      <c r="F63" s="12"/>
      <c r="G63" s="12">
        <v>8</v>
      </c>
      <c r="H63" s="13"/>
      <c r="I63" s="13"/>
      <c r="J63" s="13">
        <f>+_xlfn.IFERROR(((G63-D63)/D63)*100,0)</f>
        <v>-99.86785596299967</v>
      </c>
    </row>
    <row r="64" spans="1:10" ht="15.75" thickBot="1">
      <c r="A64" s="18" t="s">
        <v>61</v>
      </c>
      <c r="B64" s="19"/>
      <c r="C64" s="19"/>
      <c r="D64" s="19">
        <f>+D62+D63</f>
        <v>79591</v>
      </c>
      <c r="E64" s="19"/>
      <c r="F64" s="19"/>
      <c r="G64" s="19">
        <f>+G62+G63</f>
        <v>113769</v>
      </c>
      <c r="H64" s="57">
        <f>+_xlfn.IFERROR(((G64-D64)/D64)*100,0)</f>
        <v>42.94204118556118</v>
      </c>
      <c r="I64" s="57"/>
      <c r="J64" s="58"/>
    </row>
    <row r="65" spans="1:10" ht="15.75" thickBot="1">
      <c r="A65" s="20" t="s">
        <v>62</v>
      </c>
      <c r="B65" s="33"/>
      <c r="C65" s="33"/>
      <c r="D65" s="33">
        <f>+D61+D64</f>
        <v>61803145</v>
      </c>
      <c r="E65" s="21"/>
      <c r="F65" s="21"/>
      <c r="G65" s="21">
        <f>+G61+G64</f>
        <v>91391065</v>
      </c>
      <c r="H65" s="61">
        <f>+_xlfn.IFERROR(((G65-D65)/D65)*100,0)</f>
        <v>47.8744568743225</v>
      </c>
      <c r="I65" s="61"/>
      <c r="J65" s="62"/>
    </row>
    <row r="66" spans="1:10" ht="49.5" customHeight="1">
      <c r="A66" s="48" t="s">
        <v>71</v>
      </c>
      <c r="B66" s="48"/>
      <c r="C66" s="48"/>
      <c r="D66" s="48"/>
      <c r="E66" s="48"/>
      <c r="F66" s="48"/>
      <c r="G66" s="48"/>
      <c r="H66" s="48"/>
      <c r="I66" s="48"/>
      <c r="J66" s="48"/>
    </row>
    <row r="67" ht="15">
      <c r="A67" s="40" t="s">
        <v>72</v>
      </c>
    </row>
  </sheetData>
  <sheetProtection/>
  <mergeCells count="14">
    <mergeCell ref="L1:S1"/>
    <mergeCell ref="L2:Q2"/>
    <mergeCell ref="R2:S3"/>
    <mergeCell ref="L3:M3"/>
    <mergeCell ref="N3:O3"/>
    <mergeCell ref="P3:Q3"/>
    <mergeCell ref="H65:J65"/>
    <mergeCell ref="A66:J66"/>
    <mergeCell ref="A1:J1"/>
    <mergeCell ref="A2:A3"/>
    <mergeCell ref="B2:D2"/>
    <mergeCell ref="E2:G2"/>
    <mergeCell ref="H2:J2"/>
    <mergeCell ref="H64:J64"/>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zoomScale="80" zoomScaleNormal="80" zoomScalePageLayoutView="0" workbookViewId="0" topLeftCell="A1">
      <selection activeCell="B60" sqref="B60"/>
    </sheetView>
  </sheetViews>
  <sheetFormatPr defaultColWidth="9.140625" defaultRowHeight="15"/>
  <cols>
    <col min="1" max="1" width="36.7109375" style="0" bestFit="1" customWidth="1"/>
    <col min="2" max="10" width="14.28125" style="0" customWidth="1"/>
  </cols>
  <sheetData>
    <row r="1" spans="1:10" ht="22.5" customHeight="1">
      <c r="A1" s="49" t="s">
        <v>0</v>
      </c>
      <c r="B1" s="50"/>
      <c r="C1" s="50"/>
      <c r="D1" s="50"/>
      <c r="E1" s="50"/>
      <c r="F1" s="50"/>
      <c r="G1" s="50"/>
      <c r="H1" s="50"/>
      <c r="I1" s="50"/>
      <c r="J1" s="51"/>
    </row>
    <row r="2" spans="1:10" ht="27" customHeight="1">
      <c r="A2" s="52" t="s">
        <v>1</v>
      </c>
      <c r="B2" s="54" t="s">
        <v>76</v>
      </c>
      <c r="C2" s="54"/>
      <c r="D2" s="54"/>
      <c r="E2" s="54" t="s">
        <v>77</v>
      </c>
      <c r="F2" s="54"/>
      <c r="G2" s="54"/>
      <c r="H2" s="55" t="s">
        <v>74</v>
      </c>
      <c r="I2" s="55"/>
      <c r="J2" s="56"/>
    </row>
    <row r="3" spans="1:10" ht="15">
      <c r="A3" s="53"/>
      <c r="B3" s="1" t="s">
        <v>2</v>
      </c>
      <c r="C3" s="1" t="s">
        <v>3</v>
      </c>
      <c r="D3" s="1" t="s">
        <v>4</v>
      </c>
      <c r="E3" s="1" t="s">
        <v>2</v>
      </c>
      <c r="F3" s="1" t="s">
        <v>3</v>
      </c>
      <c r="G3" s="1" t="s">
        <v>4</v>
      </c>
      <c r="H3" s="1" t="s">
        <v>2</v>
      </c>
      <c r="I3" s="1" t="s">
        <v>3</v>
      </c>
      <c r="J3" s="2" t="s">
        <v>4</v>
      </c>
    </row>
    <row r="4" spans="1:11" ht="15">
      <c r="A4" s="10" t="s">
        <v>5</v>
      </c>
      <c r="B4" s="3">
        <v>7384</v>
      </c>
      <c r="C4" s="3">
        <v>19576</v>
      </c>
      <c r="D4" s="3">
        <v>26960</v>
      </c>
      <c r="E4" s="3">
        <v>10227</v>
      </c>
      <c r="F4" s="3">
        <v>20814</v>
      </c>
      <c r="G4" s="3">
        <v>31041</v>
      </c>
      <c r="H4" s="4">
        <f>+_xlfn.IFERROR(((E4-B4)/B4)*100,0)</f>
        <v>38.50216684723727</v>
      </c>
      <c r="I4" s="4">
        <f>+_xlfn.IFERROR(((F4-C4)/C4)*100,0)</f>
        <v>6.324070290151205</v>
      </c>
      <c r="J4" s="5">
        <f>+_xlfn.IFERROR(((G4-D4)/D4)*100,0)</f>
        <v>15.137240356083087</v>
      </c>
      <c r="K4" s="36"/>
    </row>
    <row r="5" spans="1:11" ht="15">
      <c r="A5" s="6" t="s">
        <v>68</v>
      </c>
      <c r="B5" s="7">
        <v>45872</v>
      </c>
      <c r="C5" s="7">
        <v>93565</v>
      </c>
      <c r="D5" s="7">
        <v>139437</v>
      </c>
      <c r="E5" s="7">
        <v>56523</v>
      </c>
      <c r="F5" s="7">
        <v>136861</v>
      </c>
      <c r="G5" s="7">
        <v>193384</v>
      </c>
      <c r="H5" s="8">
        <f>+_xlfn.IFERROR(((E5-B5)/B5)*100,0)</f>
        <v>23.21895709801186</v>
      </c>
      <c r="I5" s="8">
        <f>+_xlfn.IFERROR(((F5-C5)/C5)*100,0)</f>
        <v>46.27371346123016</v>
      </c>
      <c r="J5" s="9">
        <f>+_xlfn.IFERROR(((G5-D5)/D5)*100,0)</f>
        <v>38.6891571103796</v>
      </c>
      <c r="K5" s="36"/>
    </row>
    <row r="6" spans="1:10" ht="15">
      <c r="A6" s="10" t="s">
        <v>52</v>
      </c>
      <c r="B6" s="3">
        <v>59616</v>
      </c>
      <c r="C6" s="3">
        <v>30912</v>
      </c>
      <c r="D6" s="3">
        <v>90528</v>
      </c>
      <c r="E6" s="3">
        <v>82593</v>
      </c>
      <c r="F6" s="3">
        <v>46674</v>
      </c>
      <c r="G6" s="3">
        <v>129267</v>
      </c>
      <c r="H6" s="4">
        <f aca="true" t="shared" si="0" ref="H6:H59">+_xlfn.IFERROR(((E6-B6)/B6)*100,0)</f>
        <v>38.54166666666667</v>
      </c>
      <c r="I6" s="4">
        <f aca="true" t="shared" si="1" ref="I6:I61">+_xlfn.IFERROR(((F6-C6)/C6)*100,0)</f>
        <v>50.98990683229814</v>
      </c>
      <c r="J6" s="5">
        <f aca="true" t="shared" si="2" ref="J6:J61">+_xlfn.IFERROR(((G6-D6)/D6)*100,0)</f>
        <v>42.79228525980912</v>
      </c>
    </row>
    <row r="7" spans="1:10" ht="15">
      <c r="A7" s="6" t="s">
        <v>6</v>
      </c>
      <c r="B7" s="7">
        <v>30976</v>
      </c>
      <c r="C7" s="7">
        <v>7185</v>
      </c>
      <c r="D7" s="7">
        <v>38161</v>
      </c>
      <c r="E7" s="7">
        <v>38346</v>
      </c>
      <c r="F7" s="7">
        <v>9645</v>
      </c>
      <c r="G7" s="7">
        <v>47991</v>
      </c>
      <c r="H7" s="8">
        <f t="shared" si="0"/>
        <v>23.792613636363637</v>
      </c>
      <c r="I7" s="8">
        <f t="shared" si="1"/>
        <v>34.23799582463465</v>
      </c>
      <c r="J7" s="9">
        <f t="shared" si="2"/>
        <v>25.759283037656246</v>
      </c>
    </row>
    <row r="8" spans="1:10" ht="15">
      <c r="A8" s="10" t="s">
        <v>7</v>
      </c>
      <c r="B8" s="3">
        <v>26617</v>
      </c>
      <c r="C8" s="3">
        <v>8047</v>
      </c>
      <c r="D8" s="3">
        <v>34664</v>
      </c>
      <c r="E8" s="3">
        <v>31370</v>
      </c>
      <c r="F8" s="3">
        <v>11040</v>
      </c>
      <c r="G8" s="3">
        <v>42410</v>
      </c>
      <c r="H8" s="4">
        <f t="shared" si="0"/>
        <v>17.857008678664013</v>
      </c>
      <c r="I8" s="4">
        <f t="shared" si="1"/>
        <v>37.19398533615012</v>
      </c>
      <c r="J8" s="5">
        <f t="shared" si="2"/>
        <v>22.34594968843757</v>
      </c>
    </row>
    <row r="9" spans="1:10" ht="15">
      <c r="A9" s="6" t="s">
        <v>8</v>
      </c>
      <c r="B9" s="7">
        <v>21569</v>
      </c>
      <c r="C9" s="7">
        <v>29651</v>
      </c>
      <c r="D9" s="7">
        <v>51220</v>
      </c>
      <c r="E9" s="7">
        <v>29675</v>
      </c>
      <c r="F9" s="7">
        <v>73245</v>
      </c>
      <c r="G9" s="7">
        <v>102920</v>
      </c>
      <c r="H9" s="8">
        <f t="shared" si="0"/>
        <v>37.58171449765867</v>
      </c>
      <c r="I9" s="8">
        <f t="shared" si="1"/>
        <v>147.02370914977573</v>
      </c>
      <c r="J9" s="9">
        <f t="shared" si="2"/>
        <v>100.93713393205779</v>
      </c>
    </row>
    <row r="10" spans="1:10" ht="15">
      <c r="A10" s="10" t="s">
        <v>53</v>
      </c>
      <c r="B10" s="3">
        <v>1572</v>
      </c>
      <c r="C10" s="3">
        <v>321</v>
      </c>
      <c r="D10" s="3">
        <v>1893</v>
      </c>
      <c r="E10" s="3">
        <v>2889</v>
      </c>
      <c r="F10" s="3">
        <v>1257</v>
      </c>
      <c r="G10" s="3">
        <v>4146</v>
      </c>
      <c r="H10" s="4">
        <f t="shared" si="0"/>
        <v>83.77862595419847</v>
      </c>
      <c r="I10" s="4">
        <f t="shared" si="1"/>
        <v>291.58878504672896</v>
      </c>
      <c r="J10" s="5">
        <f t="shared" si="2"/>
        <v>119.01743264659271</v>
      </c>
    </row>
    <row r="11" spans="1:10" ht="15">
      <c r="A11" s="6" t="s">
        <v>9</v>
      </c>
      <c r="B11" s="7">
        <v>11554</v>
      </c>
      <c r="C11" s="7">
        <v>5495</v>
      </c>
      <c r="D11" s="7">
        <v>17049</v>
      </c>
      <c r="E11" s="7">
        <v>19348</v>
      </c>
      <c r="F11" s="7">
        <v>5573</v>
      </c>
      <c r="G11" s="7">
        <v>24921</v>
      </c>
      <c r="H11" s="8">
        <f t="shared" si="0"/>
        <v>67.45715769430501</v>
      </c>
      <c r="I11" s="8">
        <f>+_xlfn.IFERROR(((F11-C11)/C11)*100,0)</f>
        <v>1.4194722474977253</v>
      </c>
      <c r="J11" s="9">
        <f t="shared" si="2"/>
        <v>46.17279605841985</v>
      </c>
    </row>
    <row r="12" spans="1:10" ht="15">
      <c r="A12" s="10" t="s">
        <v>10</v>
      </c>
      <c r="B12" s="3">
        <v>9688</v>
      </c>
      <c r="C12" s="3">
        <v>4624</v>
      </c>
      <c r="D12" s="3">
        <v>14312</v>
      </c>
      <c r="E12" s="3">
        <v>15518</v>
      </c>
      <c r="F12" s="3">
        <v>9487</v>
      </c>
      <c r="G12" s="3">
        <v>25005</v>
      </c>
      <c r="H12" s="4">
        <f t="shared" si="0"/>
        <v>60.17753922378199</v>
      </c>
      <c r="I12" s="4">
        <f t="shared" si="1"/>
        <v>105.16868512110726</v>
      </c>
      <c r="J12" s="5">
        <f t="shared" si="2"/>
        <v>74.71352711011738</v>
      </c>
    </row>
    <row r="13" spans="1:10" ht="15">
      <c r="A13" s="6" t="s">
        <v>11</v>
      </c>
      <c r="B13" s="7">
        <v>18154</v>
      </c>
      <c r="C13" s="7">
        <v>1976</v>
      </c>
      <c r="D13" s="7">
        <v>20130</v>
      </c>
      <c r="E13" s="7">
        <v>23589</v>
      </c>
      <c r="F13" s="7">
        <v>2468</v>
      </c>
      <c r="G13" s="7">
        <v>26057</v>
      </c>
      <c r="H13" s="8">
        <f t="shared" si="0"/>
        <v>29.938305607579597</v>
      </c>
      <c r="I13" s="8">
        <f t="shared" si="1"/>
        <v>24.898785425101213</v>
      </c>
      <c r="J13" s="9">
        <f t="shared" si="2"/>
        <v>29.44361649279682</v>
      </c>
    </row>
    <row r="14" spans="1:10" ht="15">
      <c r="A14" s="10" t="s">
        <v>12</v>
      </c>
      <c r="B14" s="3">
        <v>9786</v>
      </c>
      <c r="C14" s="3">
        <v>1073</v>
      </c>
      <c r="D14" s="3">
        <v>10859</v>
      </c>
      <c r="E14" s="3">
        <v>13119</v>
      </c>
      <c r="F14" s="3">
        <v>2627</v>
      </c>
      <c r="G14" s="3">
        <v>15746</v>
      </c>
      <c r="H14" s="4">
        <f t="shared" si="0"/>
        <v>34.05885959534028</v>
      </c>
      <c r="I14" s="4">
        <f t="shared" si="1"/>
        <v>144.82758620689654</v>
      </c>
      <c r="J14" s="5">
        <f t="shared" si="2"/>
        <v>45.00414402799521</v>
      </c>
    </row>
    <row r="15" spans="1:10" ht="15">
      <c r="A15" s="6" t="s">
        <v>13</v>
      </c>
      <c r="B15" s="7">
        <v>3377</v>
      </c>
      <c r="C15" s="7">
        <v>59</v>
      </c>
      <c r="D15" s="7">
        <v>3436</v>
      </c>
      <c r="E15" s="7">
        <v>4781</v>
      </c>
      <c r="F15" s="7">
        <v>91</v>
      </c>
      <c r="G15" s="7">
        <v>4872</v>
      </c>
      <c r="H15" s="8">
        <f t="shared" si="0"/>
        <v>41.57536274800118</v>
      </c>
      <c r="I15" s="8">
        <f t="shared" si="1"/>
        <v>54.23728813559322</v>
      </c>
      <c r="J15" s="9">
        <f t="shared" si="2"/>
        <v>41.79278230500582</v>
      </c>
    </row>
    <row r="16" spans="1:10" ht="15">
      <c r="A16" s="10" t="s">
        <v>14</v>
      </c>
      <c r="B16" s="3">
        <v>9850</v>
      </c>
      <c r="C16" s="3">
        <v>992</v>
      </c>
      <c r="D16" s="3">
        <v>10842</v>
      </c>
      <c r="E16" s="3">
        <v>10857</v>
      </c>
      <c r="F16" s="3">
        <v>961</v>
      </c>
      <c r="G16" s="3">
        <v>11818</v>
      </c>
      <c r="H16" s="4">
        <f t="shared" si="0"/>
        <v>10.223350253807107</v>
      </c>
      <c r="I16" s="4">
        <f t="shared" si="1"/>
        <v>-3.125</v>
      </c>
      <c r="J16" s="5">
        <f t="shared" si="2"/>
        <v>9.002029145914038</v>
      </c>
    </row>
    <row r="17" spans="1:10" ht="15">
      <c r="A17" s="6" t="s">
        <v>15</v>
      </c>
      <c r="B17" s="7">
        <v>885</v>
      </c>
      <c r="C17" s="7">
        <v>11</v>
      </c>
      <c r="D17" s="7">
        <v>896</v>
      </c>
      <c r="E17" s="7">
        <v>924</v>
      </c>
      <c r="F17" s="7">
        <v>1</v>
      </c>
      <c r="G17" s="7">
        <v>925</v>
      </c>
      <c r="H17" s="8">
        <f t="shared" si="0"/>
        <v>4.406779661016949</v>
      </c>
      <c r="I17" s="8">
        <f t="shared" si="1"/>
        <v>-90.9090909090909</v>
      </c>
      <c r="J17" s="9">
        <f t="shared" si="2"/>
        <v>3.2366071428571432</v>
      </c>
    </row>
    <row r="18" spans="1:10" ht="15">
      <c r="A18" s="10" t="s">
        <v>16</v>
      </c>
      <c r="B18" s="3">
        <v>1222</v>
      </c>
      <c r="C18" s="3">
        <v>4</v>
      </c>
      <c r="D18" s="3">
        <v>1226</v>
      </c>
      <c r="E18" s="3">
        <v>1464</v>
      </c>
      <c r="F18" s="3">
        <v>0</v>
      </c>
      <c r="G18" s="3">
        <v>1464</v>
      </c>
      <c r="H18" s="4">
        <f t="shared" si="0"/>
        <v>19.803600654664486</v>
      </c>
      <c r="I18" s="4">
        <f t="shared" si="1"/>
        <v>-100</v>
      </c>
      <c r="J18" s="5">
        <f t="shared" si="2"/>
        <v>19.412724306688418</v>
      </c>
    </row>
    <row r="19" spans="1:10" ht="15">
      <c r="A19" s="6" t="s">
        <v>17</v>
      </c>
      <c r="B19" s="7">
        <v>587</v>
      </c>
      <c r="C19" s="7">
        <v>43</v>
      </c>
      <c r="D19" s="7">
        <v>630</v>
      </c>
      <c r="E19" s="7">
        <v>641</v>
      </c>
      <c r="F19" s="7">
        <v>113</v>
      </c>
      <c r="G19" s="7">
        <v>754</v>
      </c>
      <c r="H19" s="8">
        <f t="shared" si="0"/>
        <v>9.19931856899489</v>
      </c>
      <c r="I19" s="8">
        <f t="shared" si="1"/>
        <v>162.7906976744186</v>
      </c>
      <c r="J19" s="9">
        <f t="shared" si="2"/>
        <v>19.682539682539684</v>
      </c>
    </row>
    <row r="20" spans="1:10" ht="15">
      <c r="A20" s="10" t="s">
        <v>54</v>
      </c>
      <c r="B20" s="3">
        <v>14628</v>
      </c>
      <c r="C20" s="3">
        <v>0</v>
      </c>
      <c r="D20" s="3">
        <v>14628</v>
      </c>
      <c r="E20" s="3">
        <v>22071</v>
      </c>
      <c r="F20" s="3">
        <v>0</v>
      </c>
      <c r="G20" s="3">
        <v>22071</v>
      </c>
      <c r="H20" s="4">
        <f t="shared" si="0"/>
        <v>50.88187038556193</v>
      </c>
      <c r="I20" s="4">
        <f t="shared" si="1"/>
        <v>0</v>
      </c>
      <c r="J20" s="5">
        <f t="shared" si="2"/>
        <v>50.88187038556193</v>
      </c>
    </row>
    <row r="21" spans="1:10" ht="15">
      <c r="A21" s="6" t="s">
        <v>18</v>
      </c>
      <c r="B21" s="7">
        <v>12101</v>
      </c>
      <c r="C21" s="7">
        <v>62</v>
      </c>
      <c r="D21" s="7">
        <v>12163</v>
      </c>
      <c r="E21" s="7">
        <v>15128</v>
      </c>
      <c r="F21" s="7">
        <v>43</v>
      </c>
      <c r="G21" s="7">
        <v>15171</v>
      </c>
      <c r="H21" s="8">
        <f t="shared" si="0"/>
        <v>25.014461614742583</v>
      </c>
      <c r="I21" s="8">
        <f t="shared" si="1"/>
        <v>-30.64516129032258</v>
      </c>
      <c r="J21" s="9">
        <f t="shared" si="2"/>
        <v>24.730740771191318</v>
      </c>
    </row>
    <row r="22" spans="1:10" ht="15">
      <c r="A22" s="10" t="s">
        <v>19</v>
      </c>
      <c r="B22" s="3">
        <v>69</v>
      </c>
      <c r="C22" s="3">
        <v>0</v>
      </c>
      <c r="D22" s="3">
        <v>69</v>
      </c>
      <c r="E22" s="3">
        <v>52</v>
      </c>
      <c r="F22" s="3">
        <v>0</v>
      </c>
      <c r="G22" s="3">
        <v>52</v>
      </c>
      <c r="H22" s="4">
        <f t="shared" si="0"/>
        <v>-24.637681159420293</v>
      </c>
      <c r="I22" s="4">
        <f t="shared" si="1"/>
        <v>0</v>
      </c>
      <c r="J22" s="5">
        <f t="shared" si="2"/>
        <v>-24.637681159420293</v>
      </c>
    </row>
    <row r="23" spans="1:10" ht="15">
      <c r="A23" s="6" t="s">
        <v>20</v>
      </c>
      <c r="B23" s="7">
        <v>1915</v>
      </c>
      <c r="C23" s="7">
        <v>9</v>
      </c>
      <c r="D23" s="7">
        <v>1924</v>
      </c>
      <c r="E23" s="7">
        <v>2748</v>
      </c>
      <c r="F23" s="7">
        <v>0</v>
      </c>
      <c r="G23" s="7">
        <v>2748</v>
      </c>
      <c r="H23" s="8">
        <f t="shared" si="0"/>
        <v>43.498694516971284</v>
      </c>
      <c r="I23" s="8">
        <f t="shared" si="1"/>
        <v>-100</v>
      </c>
      <c r="J23" s="9">
        <f t="shared" si="2"/>
        <v>42.82744282744283</v>
      </c>
    </row>
    <row r="24" spans="1:10" ht="15">
      <c r="A24" s="10" t="s">
        <v>21</v>
      </c>
      <c r="B24" s="3">
        <v>810</v>
      </c>
      <c r="C24" s="3">
        <v>4</v>
      </c>
      <c r="D24" s="3">
        <v>814</v>
      </c>
      <c r="E24" s="3">
        <v>1036</v>
      </c>
      <c r="F24" s="3">
        <v>0</v>
      </c>
      <c r="G24" s="3">
        <v>1036</v>
      </c>
      <c r="H24" s="4">
        <f t="shared" si="0"/>
        <v>27.901234567901234</v>
      </c>
      <c r="I24" s="4">
        <f t="shared" si="1"/>
        <v>-100</v>
      </c>
      <c r="J24" s="5">
        <f t="shared" si="2"/>
        <v>27.27272727272727</v>
      </c>
    </row>
    <row r="25" spans="1:10" ht="15">
      <c r="A25" s="6" t="s">
        <v>22</v>
      </c>
      <c r="B25" s="7">
        <v>7726</v>
      </c>
      <c r="C25" s="7">
        <v>99</v>
      </c>
      <c r="D25" s="7">
        <v>7825</v>
      </c>
      <c r="E25" s="7">
        <v>11225</v>
      </c>
      <c r="F25" s="7">
        <v>121</v>
      </c>
      <c r="G25" s="7">
        <v>11346</v>
      </c>
      <c r="H25" s="8">
        <f t="shared" si="0"/>
        <v>45.28863577530417</v>
      </c>
      <c r="I25" s="8">
        <f t="shared" si="1"/>
        <v>22.22222222222222</v>
      </c>
      <c r="J25" s="9">
        <f t="shared" si="2"/>
        <v>44.99680511182109</v>
      </c>
    </row>
    <row r="26" spans="1:10" ht="15">
      <c r="A26" s="10" t="s">
        <v>23</v>
      </c>
      <c r="B26" s="3">
        <v>3403</v>
      </c>
      <c r="C26" s="3">
        <v>19</v>
      </c>
      <c r="D26" s="3">
        <v>3422</v>
      </c>
      <c r="E26" s="3">
        <v>4396</v>
      </c>
      <c r="F26" s="3">
        <v>11</v>
      </c>
      <c r="G26" s="3">
        <v>4407</v>
      </c>
      <c r="H26" s="4">
        <f t="shared" si="0"/>
        <v>29.180135174845724</v>
      </c>
      <c r="I26" s="4">
        <f t="shared" si="1"/>
        <v>-42.10526315789473</v>
      </c>
      <c r="J26" s="5">
        <f t="shared" si="2"/>
        <v>28.784336645236703</v>
      </c>
    </row>
    <row r="27" spans="1:10" ht="15">
      <c r="A27" s="6" t="s">
        <v>24</v>
      </c>
      <c r="B27" s="7">
        <v>54</v>
      </c>
      <c r="C27" s="7">
        <v>0</v>
      </c>
      <c r="D27" s="7">
        <v>54</v>
      </c>
      <c r="E27" s="7">
        <v>276</v>
      </c>
      <c r="F27" s="7">
        <v>0</v>
      </c>
      <c r="G27" s="7">
        <v>276</v>
      </c>
      <c r="H27" s="8">
        <f t="shared" si="0"/>
        <v>411.1111111111111</v>
      </c>
      <c r="I27" s="8">
        <f t="shared" si="1"/>
        <v>0</v>
      </c>
      <c r="J27" s="9">
        <f t="shared" si="2"/>
        <v>411.1111111111111</v>
      </c>
    </row>
    <row r="28" spans="1:10" ht="15">
      <c r="A28" s="10" t="s">
        <v>25</v>
      </c>
      <c r="B28" s="3">
        <v>4446</v>
      </c>
      <c r="C28" s="3">
        <v>75</v>
      </c>
      <c r="D28" s="3">
        <v>4521</v>
      </c>
      <c r="E28" s="3">
        <v>3143</v>
      </c>
      <c r="F28" s="3">
        <v>167</v>
      </c>
      <c r="G28" s="3">
        <v>3310</v>
      </c>
      <c r="H28" s="4">
        <f t="shared" si="0"/>
        <v>-29.3072424651372</v>
      </c>
      <c r="I28" s="4">
        <f t="shared" si="1"/>
        <v>122.66666666666666</v>
      </c>
      <c r="J28" s="5">
        <f t="shared" si="2"/>
        <v>-26.786109267861093</v>
      </c>
    </row>
    <row r="29" spans="1:10" ht="15">
      <c r="A29" s="6" t="s">
        <v>26</v>
      </c>
      <c r="B29" s="7">
        <v>5547</v>
      </c>
      <c r="C29" s="7">
        <v>226</v>
      </c>
      <c r="D29" s="7">
        <v>5773</v>
      </c>
      <c r="E29" s="7">
        <v>6050</v>
      </c>
      <c r="F29" s="7">
        <v>335</v>
      </c>
      <c r="G29" s="7">
        <v>6385</v>
      </c>
      <c r="H29" s="8">
        <f t="shared" si="0"/>
        <v>9.067964665585002</v>
      </c>
      <c r="I29" s="8">
        <f t="shared" si="1"/>
        <v>48.23008849557522</v>
      </c>
      <c r="J29" s="9">
        <f t="shared" si="2"/>
        <v>10.601073965009528</v>
      </c>
    </row>
    <row r="30" spans="1:10" ht="15">
      <c r="A30" s="10" t="s">
        <v>27</v>
      </c>
      <c r="B30" s="3">
        <v>4682</v>
      </c>
      <c r="C30" s="3">
        <v>228</v>
      </c>
      <c r="D30" s="3">
        <v>4910</v>
      </c>
      <c r="E30" s="3">
        <v>4329</v>
      </c>
      <c r="F30" s="3">
        <v>322</v>
      </c>
      <c r="G30" s="3">
        <v>4651</v>
      </c>
      <c r="H30" s="4">
        <f t="shared" si="0"/>
        <v>-7.539513028620249</v>
      </c>
      <c r="I30" s="4">
        <f t="shared" si="1"/>
        <v>41.228070175438596</v>
      </c>
      <c r="J30" s="5">
        <f t="shared" si="2"/>
        <v>-5.274949083503055</v>
      </c>
    </row>
    <row r="31" spans="1:10" ht="15">
      <c r="A31" s="6" t="s">
        <v>75</v>
      </c>
      <c r="B31" s="7">
        <v>1385</v>
      </c>
      <c r="C31" s="7">
        <v>9</v>
      </c>
      <c r="D31" s="7">
        <v>1394</v>
      </c>
      <c r="E31" s="7">
        <v>1709</v>
      </c>
      <c r="F31" s="7">
        <v>75</v>
      </c>
      <c r="G31" s="7">
        <v>1784</v>
      </c>
      <c r="H31" s="8">
        <f t="shared" si="0"/>
        <v>23.39350180505415</v>
      </c>
      <c r="I31" s="8">
        <f t="shared" si="1"/>
        <v>733.3333333333333</v>
      </c>
      <c r="J31" s="9">
        <f t="shared" si="2"/>
        <v>27.977044476327116</v>
      </c>
    </row>
    <row r="32" spans="1:10" ht="15">
      <c r="A32" s="10" t="s">
        <v>55</v>
      </c>
      <c r="B32" s="3">
        <v>3163</v>
      </c>
      <c r="C32" s="3">
        <v>334</v>
      </c>
      <c r="D32" s="3">
        <v>3497</v>
      </c>
      <c r="E32" s="3">
        <v>3251</v>
      </c>
      <c r="F32" s="3">
        <v>683</v>
      </c>
      <c r="G32" s="3">
        <v>3934</v>
      </c>
      <c r="H32" s="4">
        <f t="shared" si="0"/>
        <v>2.782168827062915</v>
      </c>
      <c r="I32" s="4">
        <f t="shared" si="1"/>
        <v>104.49101796407186</v>
      </c>
      <c r="J32" s="5">
        <f t="shared" si="2"/>
        <v>12.496425507577925</v>
      </c>
    </row>
    <row r="33" spans="1:10" ht="15">
      <c r="A33" s="6" t="s">
        <v>67</v>
      </c>
      <c r="B33" s="7">
        <v>919</v>
      </c>
      <c r="C33" s="7">
        <v>8</v>
      </c>
      <c r="D33" s="7">
        <v>927</v>
      </c>
      <c r="E33" s="7">
        <v>1049</v>
      </c>
      <c r="F33" s="7">
        <v>0</v>
      </c>
      <c r="G33" s="7">
        <v>1049</v>
      </c>
      <c r="H33" s="8">
        <f t="shared" si="0"/>
        <v>14.145810663764962</v>
      </c>
      <c r="I33" s="8">
        <f t="shared" si="1"/>
        <v>-100</v>
      </c>
      <c r="J33" s="9">
        <f t="shared" si="2"/>
        <v>13.160733549083064</v>
      </c>
    </row>
    <row r="34" spans="1:10" ht="15">
      <c r="A34" s="10" t="s">
        <v>28</v>
      </c>
      <c r="B34" s="3">
        <v>4003</v>
      </c>
      <c r="C34" s="3">
        <v>559</v>
      </c>
      <c r="D34" s="3">
        <v>4562</v>
      </c>
      <c r="E34" s="3">
        <v>5325</v>
      </c>
      <c r="F34" s="3">
        <v>174</v>
      </c>
      <c r="G34" s="3">
        <v>5499</v>
      </c>
      <c r="H34" s="4">
        <f t="shared" si="0"/>
        <v>33.02523107669248</v>
      </c>
      <c r="I34" s="4">
        <f t="shared" si="1"/>
        <v>-68.87298747763863</v>
      </c>
      <c r="J34" s="5">
        <f t="shared" si="2"/>
        <v>20.5392371766769</v>
      </c>
    </row>
    <row r="35" spans="1:10" ht="15">
      <c r="A35" s="6" t="s">
        <v>66</v>
      </c>
      <c r="B35" s="7">
        <v>1271</v>
      </c>
      <c r="C35" s="7">
        <v>4</v>
      </c>
      <c r="D35" s="7">
        <v>1275</v>
      </c>
      <c r="E35" s="7">
        <v>1373</v>
      </c>
      <c r="F35" s="7">
        <v>0</v>
      </c>
      <c r="G35" s="7">
        <v>1373</v>
      </c>
      <c r="H35" s="8">
        <f t="shared" si="0"/>
        <v>8.025177025963808</v>
      </c>
      <c r="I35" s="8">
        <f t="shared" si="1"/>
        <v>-100</v>
      </c>
      <c r="J35" s="9">
        <f t="shared" si="2"/>
        <v>7.686274509803921</v>
      </c>
    </row>
    <row r="36" spans="1:10" ht="15">
      <c r="A36" s="10" t="s">
        <v>29</v>
      </c>
      <c r="B36" s="3">
        <v>17050</v>
      </c>
      <c r="C36" s="3">
        <v>78</v>
      </c>
      <c r="D36" s="3">
        <v>17128</v>
      </c>
      <c r="E36" s="3">
        <v>20347</v>
      </c>
      <c r="F36" s="3">
        <v>121</v>
      </c>
      <c r="G36" s="3">
        <v>20468</v>
      </c>
      <c r="H36" s="4">
        <f t="shared" si="0"/>
        <v>19.33724340175953</v>
      </c>
      <c r="I36" s="4">
        <f t="shared" si="1"/>
        <v>55.12820512820513</v>
      </c>
      <c r="J36" s="5">
        <f t="shared" si="2"/>
        <v>19.500233535730967</v>
      </c>
    </row>
    <row r="37" spans="1:10" ht="15">
      <c r="A37" s="6" t="s">
        <v>30</v>
      </c>
      <c r="B37" s="7">
        <v>1366</v>
      </c>
      <c r="C37" s="7">
        <v>10</v>
      </c>
      <c r="D37" s="7">
        <v>1376</v>
      </c>
      <c r="E37" s="7">
        <v>1624</v>
      </c>
      <c r="F37" s="7">
        <v>18</v>
      </c>
      <c r="G37" s="7">
        <v>1642</v>
      </c>
      <c r="H37" s="8">
        <f t="shared" si="0"/>
        <v>18.887262079062957</v>
      </c>
      <c r="I37" s="8">
        <f t="shared" si="1"/>
        <v>80</v>
      </c>
      <c r="J37" s="9">
        <f t="shared" si="2"/>
        <v>19.331395348837212</v>
      </c>
    </row>
    <row r="38" spans="1:10" ht="15">
      <c r="A38" s="10" t="s">
        <v>31</v>
      </c>
      <c r="B38" s="3">
        <v>2113</v>
      </c>
      <c r="C38" s="3">
        <v>2</v>
      </c>
      <c r="D38" s="3">
        <v>2115</v>
      </c>
      <c r="E38" s="3">
        <v>2495</v>
      </c>
      <c r="F38" s="3">
        <v>8</v>
      </c>
      <c r="G38" s="3">
        <v>2503</v>
      </c>
      <c r="H38" s="4">
        <f t="shared" si="0"/>
        <v>18.078561287269284</v>
      </c>
      <c r="I38" s="4">
        <f t="shared" si="1"/>
        <v>300</v>
      </c>
      <c r="J38" s="5">
        <f t="shared" si="2"/>
        <v>18.3451536643026</v>
      </c>
    </row>
    <row r="39" spans="1:10" ht="15">
      <c r="A39" s="6" t="s">
        <v>32</v>
      </c>
      <c r="B39" s="7">
        <v>564</v>
      </c>
      <c r="C39" s="7">
        <v>16</v>
      </c>
      <c r="D39" s="7">
        <v>580</v>
      </c>
      <c r="E39" s="7">
        <v>655</v>
      </c>
      <c r="F39" s="7">
        <v>8</v>
      </c>
      <c r="G39" s="7">
        <v>663</v>
      </c>
      <c r="H39" s="8">
        <f t="shared" si="0"/>
        <v>16.134751773049647</v>
      </c>
      <c r="I39" s="8">
        <f t="shared" si="1"/>
        <v>-50</v>
      </c>
      <c r="J39" s="9">
        <f t="shared" si="2"/>
        <v>14.310344827586208</v>
      </c>
    </row>
    <row r="40" spans="1:10" ht="15">
      <c r="A40" s="10" t="s">
        <v>33</v>
      </c>
      <c r="B40" s="3">
        <v>5504</v>
      </c>
      <c r="C40" s="3">
        <v>1545</v>
      </c>
      <c r="D40" s="3">
        <v>7049</v>
      </c>
      <c r="E40" s="3">
        <v>7426</v>
      </c>
      <c r="F40" s="3">
        <v>2632</v>
      </c>
      <c r="G40" s="3">
        <v>10058</v>
      </c>
      <c r="H40" s="4">
        <f t="shared" si="0"/>
        <v>34.92005813953488</v>
      </c>
      <c r="I40" s="4">
        <f t="shared" si="1"/>
        <v>70.35598705501617</v>
      </c>
      <c r="J40" s="5">
        <f t="shared" si="2"/>
        <v>42.68690594410555</v>
      </c>
    </row>
    <row r="41" spans="1:10" ht="15">
      <c r="A41" s="6" t="s">
        <v>34</v>
      </c>
      <c r="B41" s="7">
        <v>1032</v>
      </c>
      <c r="C41" s="7">
        <v>31</v>
      </c>
      <c r="D41" s="7">
        <v>1063</v>
      </c>
      <c r="E41" s="7">
        <v>2464</v>
      </c>
      <c r="F41" s="7">
        <v>23</v>
      </c>
      <c r="G41" s="7">
        <v>2487</v>
      </c>
      <c r="H41" s="8">
        <f t="shared" si="0"/>
        <v>138.75968992248062</v>
      </c>
      <c r="I41" s="8">
        <f t="shared" si="1"/>
        <v>-25.806451612903224</v>
      </c>
      <c r="J41" s="9">
        <f t="shared" si="2"/>
        <v>133.96048918156163</v>
      </c>
    </row>
    <row r="42" spans="1:10" ht="15">
      <c r="A42" s="10" t="s">
        <v>35</v>
      </c>
      <c r="B42" s="3">
        <v>2745</v>
      </c>
      <c r="C42" s="3">
        <v>464</v>
      </c>
      <c r="D42" s="3">
        <v>3209</v>
      </c>
      <c r="E42" s="3">
        <v>4017</v>
      </c>
      <c r="F42" s="3">
        <v>769</v>
      </c>
      <c r="G42" s="3">
        <v>4786</v>
      </c>
      <c r="H42" s="4">
        <f t="shared" si="0"/>
        <v>46.33879781420765</v>
      </c>
      <c r="I42" s="4">
        <f t="shared" si="1"/>
        <v>65.73275862068965</v>
      </c>
      <c r="J42" s="5">
        <f t="shared" si="2"/>
        <v>49.14303521346214</v>
      </c>
    </row>
    <row r="43" spans="1:10" ht="15">
      <c r="A43" s="6" t="s">
        <v>36</v>
      </c>
      <c r="B43" s="7">
        <v>3048</v>
      </c>
      <c r="C43" s="7">
        <v>57</v>
      </c>
      <c r="D43" s="7">
        <v>3105</v>
      </c>
      <c r="E43" s="7">
        <v>3596</v>
      </c>
      <c r="F43" s="7">
        <v>92</v>
      </c>
      <c r="G43" s="7">
        <v>3688</v>
      </c>
      <c r="H43" s="8">
        <f t="shared" si="0"/>
        <v>17.979002624671917</v>
      </c>
      <c r="I43" s="8">
        <f t="shared" si="1"/>
        <v>61.40350877192983</v>
      </c>
      <c r="J43" s="9">
        <f t="shared" si="2"/>
        <v>18.776167471819647</v>
      </c>
    </row>
    <row r="44" spans="1:10" ht="15">
      <c r="A44" s="10" t="s">
        <v>37</v>
      </c>
      <c r="B44" s="3">
        <v>2088</v>
      </c>
      <c r="C44" s="3">
        <v>6</v>
      </c>
      <c r="D44" s="3">
        <v>2094</v>
      </c>
      <c r="E44" s="3">
        <v>3078</v>
      </c>
      <c r="F44" s="3">
        <v>8</v>
      </c>
      <c r="G44" s="3">
        <v>3086</v>
      </c>
      <c r="H44" s="4">
        <f t="shared" si="0"/>
        <v>47.41379310344828</v>
      </c>
      <c r="I44" s="4">
        <f t="shared" si="1"/>
        <v>33.33333333333333</v>
      </c>
      <c r="J44" s="5">
        <f t="shared" si="2"/>
        <v>47.37344794651385</v>
      </c>
    </row>
    <row r="45" spans="1:10" ht="15">
      <c r="A45" s="6" t="s">
        <v>69</v>
      </c>
      <c r="B45" s="7">
        <v>1545</v>
      </c>
      <c r="C45" s="7">
        <v>12</v>
      </c>
      <c r="D45" s="7">
        <v>1557</v>
      </c>
      <c r="E45" s="7">
        <v>2068</v>
      </c>
      <c r="F45" s="7">
        <v>0</v>
      </c>
      <c r="G45" s="7">
        <v>2068</v>
      </c>
      <c r="H45" s="8">
        <f t="shared" si="0"/>
        <v>33.85113268608414</v>
      </c>
      <c r="I45" s="8">
        <f t="shared" si="1"/>
        <v>-100</v>
      </c>
      <c r="J45" s="9">
        <f t="shared" si="2"/>
        <v>32.81952472703918</v>
      </c>
    </row>
    <row r="46" spans="1:10" ht="15">
      <c r="A46" s="10" t="s">
        <v>38</v>
      </c>
      <c r="B46" s="3">
        <v>7081</v>
      </c>
      <c r="C46" s="3">
        <v>39</v>
      </c>
      <c r="D46" s="3">
        <v>7120</v>
      </c>
      <c r="E46" s="3">
        <v>13089</v>
      </c>
      <c r="F46" s="3">
        <v>136</v>
      </c>
      <c r="G46" s="3">
        <v>13225</v>
      </c>
      <c r="H46" s="4">
        <f t="shared" si="0"/>
        <v>84.8467730546533</v>
      </c>
      <c r="I46" s="4">
        <f t="shared" si="1"/>
        <v>248.71794871794873</v>
      </c>
      <c r="J46" s="5">
        <f t="shared" si="2"/>
        <v>85.74438202247191</v>
      </c>
    </row>
    <row r="47" spans="1:10" ht="15">
      <c r="A47" s="6" t="s">
        <v>39</v>
      </c>
      <c r="B47" s="7">
        <v>3511</v>
      </c>
      <c r="C47" s="7">
        <v>115</v>
      </c>
      <c r="D47" s="7">
        <v>3626</v>
      </c>
      <c r="E47" s="7">
        <v>4030</v>
      </c>
      <c r="F47" s="7">
        <v>20</v>
      </c>
      <c r="G47" s="7">
        <v>4050</v>
      </c>
      <c r="H47" s="8">
        <f t="shared" si="0"/>
        <v>14.782113358017659</v>
      </c>
      <c r="I47" s="8">
        <f t="shared" si="1"/>
        <v>-82.6086956521739</v>
      </c>
      <c r="J47" s="9">
        <f t="shared" si="2"/>
        <v>11.693325979040264</v>
      </c>
    </row>
    <row r="48" spans="1:10" ht="15">
      <c r="A48" s="10" t="s">
        <v>40</v>
      </c>
      <c r="B48" s="3">
        <v>7670</v>
      </c>
      <c r="C48" s="3">
        <v>697</v>
      </c>
      <c r="D48" s="3">
        <v>8367</v>
      </c>
      <c r="E48" s="3">
        <v>8206</v>
      </c>
      <c r="F48" s="3">
        <v>1056</v>
      </c>
      <c r="G48" s="3">
        <v>9262</v>
      </c>
      <c r="H48" s="4">
        <f t="shared" si="0"/>
        <v>6.988265971316819</v>
      </c>
      <c r="I48" s="4">
        <f t="shared" si="1"/>
        <v>51.50645624103299</v>
      </c>
      <c r="J48" s="5">
        <f t="shared" si="2"/>
        <v>10.69678498864587</v>
      </c>
    </row>
    <row r="49" spans="1:10" ht="15">
      <c r="A49" s="6" t="s">
        <v>41</v>
      </c>
      <c r="B49" s="7">
        <v>304</v>
      </c>
      <c r="C49" s="7">
        <v>0</v>
      </c>
      <c r="D49" s="7">
        <v>304</v>
      </c>
      <c r="E49" s="7">
        <v>360</v>
      </c>
      <c r="F49" s="7">
        <v>0</v>
      </c>
      <c r="G49" s="7">
        <v>360</v>
      </c>
      <c r="H49" s="8">
        <f t="shared" si="0"/>
        <v>18.421052631578945</v>
      </c>
      <c r="I49" s="8">
        <f t="shared" si="1"/>
        <v>0</v>
      </c>
      <c r="J49" s="9">
        <f t="shared" si="2"/>
        <v>18.421052631578945</v>
      </c>
    </row>
    <row r="50" spans="1:10" ht="15">
      <c r="A50" s="10" t="s">
        <v>42</v>
      </c>
      <c r="B50" s="3">
        <v>873</v>
      </c>
      <c r="C50" s="3">
        <v>4</v>
      </c>
      <c r="D50" s="3">
        <v>877</v>
      </c>
      <c r="E50" s="3">
        <v>1646</v>
      </c>
      <c r="F50" s="3">
        <v>36</v>
      </c>
      <c r="G50" s="3">
        <v>1682</v>
      </c>
      <c r="H50" s="4">
        <f t="shared" si="0"/>
        <v>88.54524627720504</v>
      </c>
      <c r="I50" s="4">
        <f t="shared" si="1"/>
        <v>800</v>
      </c>
      <c r="J50" s="5">
        <f t="shared" si="2"/>
        <v>91.79019384264538</v>
      </c>
    </row>
    <row r="51" spans="1:10" ht="15">
      <c r="A51" s="6" t="s">
        <v>43</v>
      </c>
      <c r="B51" s="7">
        <v>2026</v>
      </c>
      <c r="C51" s="7">
        <v>38</v>
      </c>
      <c r="D51" s="7">
        <v>2064</v>
      </c>
      <c r="E51" s="7">
        <v>3034</v>
      </c>
      <c r="F51" s="7">
        <v>52</v>
      </c>
      <c r="G51" s="7">
        <v>3086</v>
      </c>
      <c r="H51" s="8">
        <f t="shared" si="0"/>
        <v>49.753208292201386</v>
      </c>
      <c r="I51" s="8">
        <f>+_xlfn.IFERROR(((F51-C51)/C51)*100,0)</f>
        <v>36.84210526315789</v>
      </c>
      <c r="J51" s="9">
        <f t="shared" si="2"/>
        <v>49.51550387596899</v>
      </c>
    </row>
    <row r="52" spans="1:10" ht="15">
      <c r="A52" s="10" t="s">
        <v>73</v>
      </c>
      <c r="B52" s="3">
        <v>3143</v>
      </c>
      <c r="C52" s="3">
        <v>54</v>
      </c>
      <c r="D52" s="3">
        <v>3197</v>
      </c>
      <c r="E52" s="3">
        <v>4241</v>
      </c>
      <c r="F52" s="3">
        <v>14</v>
      </c>
      <c r="G52" s="3">
        <v>4255</v>
      </c>
      <c r="H52" s="4">
        <f t="shared" si="0"/>
        <v>34.934775692014</v>
      </c>
      <c r="I52" s="4">
        <f t="shared" si="1"/>
        <v>-74.07407407407408</v>
      </c>
      <c r="J52" s="5">
        <f t="shared" si="2"/>
        <v>33.093525179856115</v>
      </c>
    </row>
    <row r="53" spans="1:10" ht="15">
      <c r="A53" s="6" t="s">
        <v>44</v>
      </c>
      <c r="B53" s="7">
        <v>2083</v>
      </c>
      <c r="C53" s="7">
        <v>5</v>
      </c>
      <c r="D53" s="7">
        <v>2088</v>
      </c>
      <c r="E53" s="7">
        <v>4416</v>
      </c>
      <c r="F53" s="7">
        <v>0</v>
      </c>
      <c r="G53" s="7">
        <v>4416</v>
      </c>
      <c r="H53" s="8">
        <f t="shared" si="0"/>
        <v>112.00192030724916</v>
      </c>
      <c r="I53" s="8">
        <f t="shared" si="1"/>
        <v>-100</v>
      </c>
      <c r="J53" s="9">
        <f t="shared" si="2"/>
        <v>111.49425287356323</v>
      </c>
    </row>
    <row r="54" spans="1:10" ht="15">
      <c r="A54" s="10" t="s">
        <v>70</v>
      </c>
      <c r="B54" s="3">
        <v>14545</v>
      </c>
      <c r="C54" s="3">
        <v>405</v>
      </c>
      <c r="D54" s="3">
        <v>14950</v>
      </c>
      <c r="E54" s="3">
        <v>19592</v>
      </c>
      <c r="F54" s="3">
        <v>470</v>
      </c>
      <c r="G54" s="3">
        <v>20062</v>
      </c>
      <c r="H54" s="4">
        <f t="shared" si="0"/>
        <v>34.6992093502922</v>
      </c>
      <c r="I54" s="4">
        <f t="shared" si="1"/>
        <v>16.049382716049383</v>
      </c>
      <c r="J54" s="5">
        <f t="shared" si="2"/>
        <v>34.19397993311037</v>
      </c>
    </row>
    <row r="55" spans="1:10" ht="15">
      <c r="A55" s="6" t="s">
        <v>45</v>
      </c>
      <c r="B55" s="7">
        <v>391</v>
      </c>
      <c r="C55" s="7">
        <v>0</v>
      </c>
      <c r="D55" s="7">
        <v>391</v>
      </c>
      <c r="E55" s="7">
        <v>467</v>
      </c>
      <c r="F55" s="7">
        <v>0</v>
      </c>
      <c r="G55" s="7">
        <v>467</v>
      </c>
      <c r="H55" s="8">
        <f t="shared" si="0"/>
        <v>19.437340153452684</v>
      </c>
      <c r="I55" s="8">
        <f t="shared" si="1"/>
        <v>0</v>
      </c>
      <c r="J55" s="9">
        <f t="shared" si="2"/>
        <v>19.437340153452684</v>
      </c>
    </row>
    <row r="56" spans="1:10" ht="15">
      <c r="A56" s="10" t="s">
        <v>46</v>
      </c>
      <c r="B56" s="3">
        <v>5102</v>
      </c>
      <c r="C56" s="3">
        <v>9</v>
      </c>
      <c r="D56" s="3">
        <v>5111</v>
      </c>
      <c r="E56" s="3">
        <v>4582</v>
      </c>
      <c r="F56" s="3">
        <v>9</v>
      </c>
      <c r="G56" s="3">
        <v>4591</v>
      </c>
      <c r="H56" s="4">
        <f t="shared" si="0"/>
        <v>-10.192081536652294</v>
      </c>
      <c r="I56" s="4">
        <f t="shared" si="1"/>
        <v>0</v>
      </c>
      <c r="J56" s="5">
        <f t="shared" si="2"/>
        <v>-10.174134220309137</v>
      </c>
    </row>
    <row r="57" spans="1:10" ht="15">
      <c r="A57" s="6" t="s">
        <v>47</v>
      </c>
      <c r="B57" s="7">
        <v>9957</v>
      </c>
      <c r="C57" s="7">
        <v>63</v>
      </c>
      <c r="D57" s="7">
        <v>10020</v>
      </c>
      <c r="E57" s="7">
        <v>11919</v>
      </c>
      <c r="F57" s="7">
        <v>62</v>
      </c>
      <c r="G57" s="7">
        <v>11981</v>
      </c>
      <c r="H57" s="8">
        <f t="shared" si="0"/>
        <v>19.704730340463993</v>
      </c>
      <c r="I57" s="8">
        <f t="shared" si="1"/>
        <v>-1.5873015873015872</v>
      </c>
      <c r="J57" s="9">
        <f t="shared" si="2"/>
        <v>19.570858283433136</v>
      </c>
    </row>
    <row r="58" spans="1:10" ht="15">
      <c r="A58" s="10" t="s">
        <v>56</v>
      </c>
      <c r="B58" s="3">
        <v>281</v>
      </c>
      <c r="C58" s="3">
        <v>69</v>
      </c>
      <c r="D58" s="3">
        <v>350</v>
      </c>
      <c r="E58" s="3">
        <v>488</v>
      </c>
      <c r="F58" s="3">
        <v>46</v>
      </c>
      <c r="G58" s="3">
        <v>534</v>
      </c>
      <c r="H58" s="4">
        <f t="shared" si="0"/>
        <v>73.66548042704626</v>
      </c>
      <c r="I58" s="4">
        <f t="shared" si="1"/>
        <v>-33.33333333333333</v>
      </c>
      <c r="J58" s="5">
        <f t="shared" si="2"/>
        <v>52.57142857142857</v>
      </c>
    </row>
    <row r="59" spans="1:10" ht="15">
      <c r="A59" s="6" t="s">
        <v>57</v>
      </c>
      <c r="B59" s="7">
        <v>234</v>
      </c>
      <c r="C59" s="7">
        <v>63</v>
      </c>
      <c r="D59" s="7">
        <v>297</v>
      </c>
      <c r="E59" s="7">
        <v>216</v>
      </c>
      <c r="F59" s="7">
        <v>275</v>
      </c>
      <c r="G59" s="7">
        <v>491</v>
      </c>
      <c r="H59" s="8">
        <f t="shared" si="0"/>
        <v>-7.6923076923076925</v>
      </c>
      <c r="I59" s="8">
        <f t="shared" si="1"/>
        <v>336.5079365079365</v>
      </c>
      <c r="J59" s="9">
        <f t="shared" si="2"/>
        <v>65.31986531986533</v>
      </c>
    </row>
    <row r="60" spans="1:11" ht="15">
      <c r="A60" s="11" t="s">
        <v>48</v>
      </c>
      <c r="B60" s="12">
        <f>B61-SUM(B6+B10+B20+B32+B58+B59+B5)</f>
        <v>293721</v>
      </c>
      <c r="C60" s="12">
        <f>C61-SUM(C6+C10+C20+C32+C58+C59+C5)</f>
        <v>83688</v>
      </c>
      <c r="D60" s="12">
        <f>D61-SUM(D6+D10+D20+D32+D58+D59+D5)</f>
        <v>377409</v>
      </c>
      <c r="E60" s="12">
        <f>E61-SUM(E6+E10+E20+E32+E58+E59+E5)</f>
        <v>381050</v>
      </c>
      <c r="F60" s="12">
        <f>F61-SUM(F6+F10+F20+F32+F58+F59+F5)</f>
        <v>142847</v>
      </c>
      <c r="G60" s="12">
        <f>G61-SUM(G6+G10+G20+G32+G58+G59+G5)</f>
        <v>523897</v>
      </c>
      <c r="H60" s="13">
        <f>+_xlfn.IFERROR(((E60-B60)/B60)*100,0)</f>
        <v>29.731956516558228</v>
      </c>
      <c r="I60" s="13">
        <f t="shared" si="1"/>
        <v>70.68994360003825</v>
      </c>
      <c r="J60" s="35">
        <f t="shared" si="2"/>
        <v>38.814124729404966</v>
      </c>
      <c r="K60" s="37"/>
    </row>
    <row r="61" spans="1:10" ht="15">
      <c r="A61" s="14" t="s">
        <v>49</v>
      </c>
      <c r="B61" s="15">
        <f>SUM(B4:B59)</f>
        <v>419087</v>
      </c>
      <c r="C61" s="15">
        <f>SUM(C4:C59)</f>
        <v>208952</v>
      </c>
      <c r="D61" s="15">
        <f>SUM(D4:D59)</f>
        <v>628039</v>
      </c>
      <c r="E61" s="15">
        <f>SUM(E4:E59)</f>
        <v>549081</v>
      </c>
      <c r="F61" s="15">
        <f>SUM(F4:F59)</f>
        <v>328643</v>
      </c>
      <c r="G61" s="15">
        <f>SUM(G4:G59)</f>
        <v>877724</v>
      </c>
      <c r="H61" s="16">
        <f>+_xlfn.IFERROR(((E61-B61)/B61)*100,0)</f>
        <v>31.01838043174806</v>
      </c>
      <c r="I61" s="16">
        <f t="shared" si="1"/>
        <v>57.28157663003943</v>
      </c>
      <c r="J61" s="17">
        <f t="shared" si="2"/>
        <v>39.75628902026785</v>
      </c>
    </row>
    <row r="62" spans="1:10" ht="15.75" thickBot="1">
      <c r="A62" s="18" t="s">
        <v>50</v>
      </c>
      <c r="B62" s="19"/>
      <c r="C62" s="19"/>
      <c r="D62" s="19">
        <v>155537</v>
      </c>
      <c r="E62" s="19"/>
      <c r="F62" s="19"/>
      <c r="G62" s="19">
        <v>175841</v>
      </c>
      <c r="H62" s="57">
        <f>+_xlfn.IFERROR(((G62-D62)/D62)*100,0)</f>
        <v>13.054128599625814</v>
      </c>
      <c r="I62" s="57"/>
      <c r="J62" s="58"/>
    </row>
    <row r="63" spans="1:10" ht="15">
      <c r="A63" s="14" t="s">
        <v>51</v>
      </c>
      <c r="B63" s="34"/>
      <c r="C63" s="34"/>
      <c r="D63" s="34">
        <f>+D61+D62</f>
        <v>783576</v>
      </c>
      <c r="E63" s="34"/>
      <c r="F63" s="34"/>
      <c r="G63" s="34">
        <f>+G61+G62</f>
        <v>1053565</v>
      </c>
      <c r="H63" s="59">
        <f>+_xlfn.IFERROR(((G63-D63)/D63)*100,0)</f>
        <v>34.456006820014906</v>
      </c>
      <c r="I63" s="59"/>
      <c r="J63" s="60"/>
    </row>
    <row r="64" spans="1:10" ht="15">
      <c r="A64" s="42"/>
      <c r="B64" s="43"/>
      <c r="C64" s="43"/>
      <c r="D64" s="43"/>
      <c r="E64" s="43"/>
      <c r="F64" s="43"/>
      <c r="G64" s="43"/>
      <c r="H64" s="43"/>
      <c r="I64" s="43"/>
      <c r="J64" s="44"/>
    </row>
    <row r="65" spans="1:10" ht="15.75" thickBot="1">
      <c r="A65" s="45"/>
      <c r="B65" s="46"/>
      <c r="C65" s="46"/>
      <c r="D65" s="46"/>
      <c r="E65" s="46"/>
      <c r="F65" s="46"/>
      <c r="G65" s="46"/>
      <c r="H65" s="46"/>
      <c r="I65" s="46"/>
      <c r="J65" s="47"/>
    </row>
    <row r="66" spans="1:10" ht="48.75" customHeight="1">
      <c r="A66" s="48" t="s">
        <v>71</v>
      </c>
      <c r="B66" s="48"/>
      <c r="C66" s="48"/>
      <c r="D66" s="48"/>
      <c r="E66" s="48"/>
      <c r="F66" s="48"/>
      <c r="G66" s="48"/>
      <c r="H66" s="48"/>
      <c r="I66" s="48"/>
      <c r="J66" s="48"/>
    </row>
    <row r="67" ht="15">
      <c r="A67" s="40" t="s">
        <v>72</v>
      </c>
    </row>
    <row r="68" spans="8:10" ht="15">
      <c r="H68" s="39"/>
      <c r="I68" s="39"/>
      <c r="J68" s="39"/>
    </row>
    <row r="69" spans="8:10" ht="15">
      <c r="H69" s="39"/>
      <c r="I69" s="39"/>
      <c r="J69" s="39"/>
    </row>
    <row r="70" spans="8:10" ht="15">
      <c r="H70" s="39"/>
      <c r="I70" s="39"/>
      <c r="J70" s="39"/>
    </row>
    <row r="71" spans="8:10" ht="15">
      <c r="H71" s="39"/>
      <c r="I71" s="39"/>
      <c r="J71" s="39"/>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0" operator="equal">
      <formula>0</formula>
    </cfRule>
  </conditionalFormatting>
  <conditionalFormatting sqref="B4:C5 E4:G5">
    <cfRule type="cellIs" priority="9" dxfId="0" operator="equal">
      <formula>0</formula>
    </cfRule>
  </conditionalFormatting>
  <conditionalFormatting sqref="B6:C7 E6:G7">
    <cfRule type="cellIs" priority="7" dxfId="0" operator="equal">
      <formula>0</formula>
    </cfRule>
  </conditionalFormatting>
  <conditionalFormatting sqref="H6:J7">
    <cfRule type="cellIs" priority="6" dxfId="0" operator="equal">
      <formula>0</formula>
    </cfRule>
  </conditionalFormatting>
  <conditionalFormatting sqref="B8:C59 E8:G59">
    <cfRule type="cellIs" priority="5" dxfId="0" operator="equal">
      <formula>0</formula>
    </cfRule>
  </conditionalFormatting>
  <conditionalFormatting sqref="H8:J59">
    <cfRule type="cellIs" priority="4" dxfId="0" operator="equal">
      <formula>0</formula>
    </cfRule>
  </conditionalFormatting>
  <conditionalFormatting sqref="D4:D5">
    <cfRule type="cellIs" priority="3" dxfId="0" operator="equal">
      <formula>0</formula>
    </cfRule>
  </conditionalFormatting>
  <conditionalFormatting sqref="D6:D7">
    <cfRule type="cellIs" priority="2" dxfId="0" operator="equal">
      <formula>0</formula>
    </cfRule>
  </conditionalFormatting>
  <conditionalFormatting sqref="D8:D59">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zoomScale="80" zoomScaleNormal="80" zoomScalePageLayoutView="0" workbookViewId="0" topLeftCell="A1">
      <selection activeCell="B4" sqref="B4:G59"/>
    </sheetView>
  </sheetViews>
  <sheetFormatPr defaultColWidth="9.140625" defaultRowHeight="15"/>
  <cols>
    <col min="1" max="1" width="34.00390625" style="0" bestFit="1" customWidth="1"/>
    <col min="2" max="10" width="14.28125" style="0" customWidth="1"/>
  </cols>
  <sheetData>
    <row r="1" spans="1:10" ht="24.75" customHeight="1">
      <c r="A1" s="49" t="s">
        <v>63</v>
      </c>
      <c r="B1" s="50"/>
      <c r="C1" s="50"/>
      <c r="D1" s="50"/>
      <c r="E1" s="50"/>
      <c r="F1" s="50"/>
      <c r="G1" s="50"/>
      <c r="H1" s="50"/>
      <c r="I1" s="50"/>
      <c r="J1" s="51"/>
    </row>
    <row r="2" spans="1:10" ht="27" customHeight="1">
      <c r="A2" s="63" t="s">
        <v>1</v>
      </c>
      <c r="B2" s="54" t="s">
        <v>76</v>
      </c>
      <c r="C2" s="54"/>
      <c r="D2" s="54"/>
      <c r="E2" s="54" t="s">
        <v>77</v>
      </c>
      <c r="F2" s="54"/>
      <c r="G2" s="54"/>
      <c r="H2" s="55" t="s">
        <v>74</v>
      </c>
      <c r="I2" s="55"/>
      <c r="J2" s="56"/>
    </row>
    <row r="3" spans="1:10" ht="15">
      <c r="A3" s="64"/>
      <c r="B3" s="1" t="s">
        <v>2</v>
      </c>
      <c r="C3" s="1" t="s">
        <v>3</v>
      </c>
      <c r="D3" s="1" t="s">
        <v>4</v>
      </c>
      <c r="E3" s="1" t="s">
        <v>2</v>
      </c>
      <c r="F3" s="1" t="s">
        <v>3</v>
      </c>
      <c r="G3" s="1" t="s">
        <v>4</v>
      </c>
      <c r="H3" s="1" t="s">
        <v>2</v>
      </c>
      <c r="I3" s="1" t="s">
        <v>3</v>
      </c>
      <c r="J3" s="2" t="s">
        <v>4</v>
      </c>
    </row>
    <row r="4" spans="1:10" ht="15">
      <c r="A4" s="10" t="s">
        <v>5</v>
      </c>
      <c r="B4" s="3">
        <v>84</v>
      </c>
      <c r="C4" s="3">
        <v>14294</v>
      </c>
      <c r="D4" s="3">
        <v>14378</v>
      </c>
      <c r="E4" s="3">
        <v>253</v>
      </c>
      <c r="F4" s="3">
        <v>14802</v>
      </c>
      <c r="G4" s="3">
        <v>15055</v>
      </c>
      <c r="H4" s="4">
        <f>+_xlfn.IFERROR(((E4-B4)/B4)*100,)</f>
        <v>201.19047619047618</v>
      </c>
      <c r="I4" s="4">
        <f>+_xlfn.IFERROR(((F4-C4)/C4)*100,)</f>
        <v>3.5539387155449838</v>
      </c>
      <c r="J4" s="41">
        <f>+_xlfn.IFERROR(((G4-D4)/D4)*100,)</f>
        <v>4.708582556683822</v>
      </c>
    </row>
    <row r="5" spans="1:10" ht="15">
      <c r="A5" s="6" t="s">
        <v>68</v>
      </c>
      <c r="B5" s="7">
        <v>43966</v>
      </c>
      <c r="C5" s="7">
        <v>90253</v>
      </c>
      <c r="D5" s="7">
        <v>134219</v>
      </c>
      <c r="E5" s="7">
        <v>55225</v>
      </c>
      <c r="F5" s="7">
        <v>135206</v>
      </c>
      <c r="G5" s="7">
        <v>190431</v>
      </c>
      <c r="H5" s="8">
        <f>+_xlfn.IFERROR(((E5-B5)/B5)*100,)</f>
        <v>25.608424691807308</v>
      </c>
      <c r="I5" s="8">
        <f>+_xlfn.IFERROR(((F5-C5)/C5)*100,)</f>
        <v>49.8077626228491</v>
      </c>
      <c r="J5" s="9">
        <f>+_xlfn.IFERROR(((G5-D5)/D5)*100,)</f>
        <v>41.88080674122144</v>
      </c>
    </row>
    <row r="6" spans="1:10" ht="15">
      <c r="A6" s="10" t="s">
        <v>52</v>
      </c>
      <c r="B6" s="3">
        <v>57868</v>
      </c>
      <c r="C6" s="3">
        <v>29823</v>
      </c>
      <c r="D6" s="3">
        <v>87691</v>
      </c>
      <c r="E6" s="3">
        <v>80694</v>
      </c>
      <c r="F6" s="3">
        <v>45375</v>
      </c>
      <c r="G6" s="3">
        <v>126069</v>
      </c>
      <c r="H6" s="4">
        <f aca="true" t="shared" si="0" ref="H6:H59">+_xlfn.IFERROR(((E6-B6)/B6)*100,)</f>
        <v>39.44494366489251</v>
      </c>
      <c r="I6" s="4">
        <f aca="true" t="shared" si="1" ref="I6:I59">+_xlfn.IFERROR(((F6-C6)/C6)*100,)</f>
        <v>52.14767126043658</v>
      </c>
      <c r="J6" s="5">
        <f aca="true" t="shared" si="2" ref="J6:J59">+_xlfn.IFERROR(((G6-D6)/D6)*100,)</f>
        <v>43.76503860145283</v>
      </c>
    </row>
    <row r="7" spans="1:10" ht="15">
      <c r="A7" s="6" t="s">
        <v>6</v>
      </c>
      <c r="B7" s="7">
        <v>24879</v>
      </c>
      <c r="C7" s="7">
        <v>5726</v>
      </c>
      <c r="D7" s="7">
        <v>30605</v>
      </c>
      <c r="E7" s="7">
        <v>31516</v>
      </c>
      <c r="F7" s="7">
        <v>8054</v>
      </c>
      <c r="G7" s="7">
        <v>39570</v>
      </c>
      <c r="H7" s="8">
        <f t="shared" si="0"/>
        <v>26.677117247477796</v>
      </c>
      <c r="I7" s="8">
        <f t="shared" si="1"/>
        <v>40.65665385958784</v>
      </c>
      <c r="J7" s="9">
        <f t="shared" si="2"/>
        <v>29.29259924848881</v>
      </c>
    </row>
    <row r="8" spans="1:10" ht="15">
      <c r="A8" s="10" t="s">
        <v>7</v>
      </c>
      <c r="B8" s="3">
        <v>22957</v>
      </c>
      <c r="C8" s="3">
        <v>7283</v>
      </c>
      <c r="D8" s="3">
        <v>30240</v>
      </c>
      <c r="E8" s="3">
        <v>27366</v>
      </c>
      <c r="F8" s="3">
        <v>10222</v>
      </c>
      <c r="G8" s="3">
        <v>37588</v>
      </c>
      <c r="H8" s="4">
        <f t="shared" si="0"/>
        <v>19.205471098140002</v>
      </c>
      <c r="I8" s="4">
        <f t="shared" si="1"/>
        <v>40.354249622408354</v>
      </c>
      <c r="J8" s="5">
        <f t="shared" si="2"/>
        <v>24.298941798941797</v>
      </c>
    </row>
    <row r="9" spans="1:10" ht="15">
      <c r="A9" s="6" t="s">
        <v>8</v>
      </c>
      <c r="B9" s="7">
        <v>16104</v>
      </c>
      <c r="C9" s="7">
        <v>26954</v>
      </c>
      <c r="D9" s="7">
        <v>43058</v>
      </c>
      <c r="E9" s="7">
        <v>23350</v>
      </c>
      <c r="F9" s="7">
        <v>71629</v>
      </c>
      <c r="G9" s="7">
        <v>94979</v>
      </c>
      <c r="H9" s="8">
        <f t="shared" si="0"/>
        <v>44.99503229011425</v>
      </c>
      <c r="I9" s="8">
        <f t="shared" si="1"/>
        <v>165.74534391926989</v>
      </c>
      <c r="J9" s="9">
        <f t="shared" si="2"/>
        <v>120.58386362580704</v>
      </c>
    </row>
    <row r="10" spans="1:10" ht="15">
      <c r="A10" s="10" t="s">
        <v>53</v>
      </c>
      <c r="B10" s="3">
        <v>1309</v>
      </c>
      <c r="C10" s="3">
        <v>291</v>
      </c>
      <c r="D10" s="3">
        <v>1600</v>
      </c>
      <c r="E10" s="3">
        <v>2299</v>
      </c>
      <c r="F10" s="3">
        <v>1217</v>
      </c>
      <c r="G10" s="3">
        <v>3516</v>
      </c>
      <c r="H10" s="4">
        <f t="shared" si="0"/>
        <v>75.63025210084034</v>
      </c>
      <c r="I10" s="4">
        <f t="shared" si="1"/>
        <v>318.21305841924396</v>
      </c>
      <c r="J10" s="5">
        <f t="shared" si="2"/>
        <v>119.75</v>
      </c>
    </row>
    <row r="11" spans="1:10" ht="15">
      <c r="A11" s="6" t="s">
        <v>9</v>
      </c>
      <c r="B11" s="7">
        <v>4452</v>
      </c>
      <c r="C11" s="7">
        <v>4146</v>
      </c>
      <c r="D11" s="7">
        <v>8598</v>
      </c>
      <c r="E11" s="7">
        <v>8395</v>
      </c>
      <c r="F11" s="7">
        <v>4883</v>
      </c>
      <c r="G11" s="7">
        <v>13278</v>
      </c>
      <c r="H11" s="8">
        <f t="shared" si="0"/>
        <v>88.56693620844564</v>
      </c>
      <c r="I11" s="8">
        <f t="shared" si="1"/>
        <v>17.776169802219005</v>
      </c>
      <c r="J11" s="9">
        <f t="shared" si="2"/>
        <v>54.43126308443824</v>
      </c>
    </row>
    <row r="12" spans="1:10" ht="15">
      <c r="A12" s="10" t="s">
        <v>10</v>
      </c>
      <c r="B12" s="3">
        <v>5760</v>
      </c>
      <c r="C12" s="3">
        <v>2185</v>
      </c>
      <c r="D12" s="3">
        <v>7945</v>
      </c>
      <c r="E12" s="3">
        <v>10884</v>
      </c>
      <c r="F12" s="3">
        <v>6005</v>
      </c>
      <c r="G12" s="3">
        <v>16889</v>
      </c>
      <c r="H12" s="4">
        <f t="shared" si="0"/>
        <v>88.95833333333333</v>
      </c>
      <c r="I12" s="4">
        <f t="shared" si="1"/>
        <v>174.8283752860412</v>
      </c>
      <c r="J12" s="5">
        <f t="shared" si="2"/>
        <v>112.57394587791063</v>
      </c>
    </row>
    <row r="13" spans="1:10" ht="15">
      <c r="A13" s="6" t="s">
        <v>11</v>
      </c>
      <c r="B13" s="7">
        <v>11543</v>
      </c>
      <c r="C13" s="7">
        <v>1720</v>
      </c>
      <c r="D13" s="7">
        <v>13263</v>
      </c>
      <c r="E13" s="7">
        <v>14205</v>
      </c>
      <c r="F13" s="7">
        <v>2273</v>
      </c>
      <c r="G13" s="7">
        <v>16478</v>
      </c>
      <c r="H13" s="8">
        <f t="shared" si="0"/>
        <v>23.06159577232955</v>
      </c>
      <c r="I13" s="8">
        <f t="shared" si="1"/>
        <v>32.151162790697676</v>
      </c>
      <c r="J13" s="9">
        <f t="shared" si="2"/>
        <v>24.240367940888184</v>
      </c>
    </row>
    <row r="14" spans="1:10" ht="15">
      <c r="A14" s="10" t="s">
        <v>12</v>
      </c>
      <c r="B14" s="3">
        <v>9238</v>
      </c>
      <c r="C14" s="3">
        <v>532</v>
      </c>
      <c r="D14" s="3">
        <v>9770</v>
      </c>
      <c r="E14" s="3">
        <v>12382</v>
      </c>
      <c r="F14" s="3">
        <v>1720</v>
      </c>
      <c r="G14" s="3">
        <v>14102</v>
      </c>
      <c r="H14" s="4">
        <f t="shared" si="0"/>
        <v>34.033340549902576</v>
      </c>
      <c r="I14" s="4">
        <f t="shared" si="1"/>
        <v>223.30827067669173</v>
      </c>
      <c r="J14" s="5">
        <f t="shared" si="2"/>
        <v>44.33981576253838</v>
      </c>
    </row>
    <row r="15" spans="1:10" ht="15">
      <c r="A15" s="6" t="s">
        <v>13</v>
      </c>
      <c r="B15" s="7">
        <v>2673</v>
      </c>
      <c r="C15" s="7">
        <v>18</v>
      </c>
      <c r="D15" s="7">
        <v>2691</v>
      </c>
      <c r="E15" s="7">
        <v>3850</v>
      </c>
      <c r="F15" s="7">
        <v>19</v>
      </c>
      <c r="G15" s="7">
        <v>3869</v>
      </c>
      <c r="H15" s="8">
        <f t="shared" si="0"/>
        <v>44.03292181069959</v>
      </c>
      <c r="I15" s="8">
        <f t="shared" si="1"/>
        <v>5.555555555555555</v>
      </c>
      <c r="J15" s="9">
        <f t="shared" si="2"/>
        <v>43.77554812337421</v>
      </c>
    </row>
    <row r="16" spans="1:10" ht="15">
      <c r="A16" s="10" t="s">
        <v>14</v>
      </c>
      <c r="B16" s="3">
        <v>6677</v>
      </c>
      <c r="C16" s="3">
        <v>908</v>
      </c>
      <c r="D16" s="3">
        <v>7585</v>
      </c>
      <c r="E16" s="3">
        <v>8387</v>
      </c>
      <c r="F16" s="3">
        <v>916</v>
      </c>
      <c r="G16" s="3">
        <v>9303</v>
      </c>
      <c r="H16" s="4">
        <f t="shared" si="0"/>
        <v>25.610304028755433</v>
      </c>
      <c r="I16" s="4">
        <f t="shared" si="1"/>
        <v>0.881057268722467</v>
      </c>
      <c r="J16" s="5">
        <f t="shared" si="2"/>
        <v>22.649967040210942</v>
      </c>
    </row>
    <row r="17" spans="1:10" ht="15">
      <c r="A17" s="6" t="s">
        <v>15</v>
      </c>
      <c r="B17" s="7">
        <v>696</v>
      </c>
      <c r="C17" s="7">
        <v>8</v>
      </c>
      <c r="D17" s="7">
        <v>704</v>
      </c>
      <c r="E17" s="7">
        <v>827</v>
      </c>
      <c r="F17" s="7">
        <v>0</v>
      </c>
      <c r="G17" s="7">
        <v>827</v>
      </c>
      <c r="H17" s="8">
        <f t="shared" si="0"/>
        <v>18.82183908045977</v>
      </c>
      <c r="I17" s="8">
        <f t="shared" si="1"/>
        <v>-100</v>
      </c>
      <c r="J17" s="9">
        <f t="shared" si="2"/>
        <v>17.47159090909091</v>
      </c>
    </row>
    <row r="18" spans="1:10" ht="15">
      <c r="A18" s="10" t="s">
        <v>16</v>
      </c>
      <c r="B18" s="3">
        <v>1049</v>
      </c>
      <c r="C18" s="3">
        <v>2</v>
      </c>
      <c r="D18" s="3">
        <v>1051</v>
      </c>
      <c r="E18" s="3">
        <v>1342</v>
      </c>
      <c r="F18" s="3">
        <v>0</v>
      </c>
      <c r="G18" s="3">
        <v>1342</v>
      </c>
      <c r="H18" s="4">
        <f t="shared" si="0"/>
        <v>27.931363203050523</v>
      </c>
      <c r="I18" s="4">
        <f t="shared" si="1"/>
        <v>-100</v>
      </c>
      <c r="J18" s="5">
        <f t="shared" si="2"/>
        <v>27.68791627021884</v>
      </c>
    </row>
    <row r="19" spans="1:10" ht="15">
      <c r="A19" s="6" t="s">
        <v>17</v>
      </c>
      <c r="B19" s="7">
        <v>531</v>
      </c>
      <c r="C19" s="7">
        <v>21</v>
      </c>
      <c r="D19" s="7">
        <v>552</v>
      </c>
      <c r="E19" s="7">
        <v>569</v>
      </c>
      <c r="F19" s="7">
        <v>79</v>
      </c>
      <c r="G19" s="7">
        <v>648</v>
      </c>
      <c r="H19" s="8">
        <f t="shared" si="0"/>
        <v>7.1563088512241055</v>
      </c>
      <c r="I19" s="8">
        <f t="shared" si="1"/>
        <v>276.1904761904762</v>
      </c>
      <c r="J19" s="9">
        <f t="shared" si="2"/>
        <v>17.391304347826086</v>
      </c>
    </row>
    <row r="20" spans="1:10" ht="15">
      <c r="A20" s="10" t="s">
        <v>54</v>
      </c>
      <c r="B20" s="3">
        <v>0</v>
      </c>
      <c r="C20" s="3">
        <v>0</v>
      </c>
      <c r="D20" s="3">
        <v>0</v>
      </c>
      <c r="E20" s="3">
        <v>0</v>
      </c>
      <c r="F20" s="3">
        <v>0</v>
      </c>
      <c r="G20" s="3">
        <v>0</v>
      </c>
      <c r="H20" s="4">
        <f t="shared" si="0"/>
        <v>0</v>
      </c>
      <c r="I20" s="4">
        <f t="shared" si="1"/>
        <v>0</v>
      </c>
      <c r="J20" s="5">
        <f t="shared" si="2"/>
        <v>0</v>
      </c>
    </row>
    <row r="21" spans="1:10" ht="15">
      <c r="A21" s="6" t="s">
        <v>18</v>
      </c>
      <c r="B21" s="7">
        <v>981</v>
      </c>
      <c r="C21" s="7">
        <v>37</v>
      </c>
      <c r="D21" s="7">
        <v>1018</v>
      </c>
      <c r="E21" s="7">
        <v>1647</v>
      </c>
      <c r="F21" s="7">
        <v>32</v>
      </c>
      <c r="G21" s="7">
        <v>1679</v>
      </c>
      <c r="H21" s="8">
        <f t="shared" si="0"/>
        <v>67.88990825688074</v>
      </c>
      <c r="I21" s="8">
        <f t="shared" si="1"/>
        <v>-13.513513513513514</v>
      </c>
      <c r="J21" s="9">
        <f t="shared" si="2"/>
        <v>64.9312377210216</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1773</v>
      </c>
      <c r="C23" s="7">
        <v>8</v>
      </c>
      <c r="D23" s="7">
        <v>1781</v>
      </c>
      <c r="E23" s="7">
        <v>2610</v>
      </c>
      <c r="F23" s="7">
        <v>0</v>
      </c>
      <c r="G23" s="7">
        <v>2610</v>
      </c>
      <c r="H23" s="8">
        <f t="shared" si="0"/>
        <v>47.20812182741117</v>
      </c>
      <c r="I23" s="8">
        <f t="shared" si="1"/>
        <v>-100</v>
      </c>
      <c r="J23" s="9">
        <f t="shared" si="2"/>
        <v>46.54688377316115</v>
      </c>
    </row>
    <row r="24" spans="1:10" ht="15">
      <c r="A24" s="10" t="s">
        <v>21</v>
      </c>
      <c r="B24" s="3">
        <v>718</v>
      </c>
      <c r="C24" s="3">
        <v>2</v>
      </c>
      <c r="D24" s="3">
        <v>720</v>
      </c>
      <c r="E24" s="3">
        <v>916</v>
      </c>
      <c r="F24" s="3">
        <v>0</v>
      </c>
      <c r="G24" s="3">
        <v>916</v>
      </c>
      <c r="H24" s="4">
        <f t="shared" si="0"/>
        <v>27.57660167130919</v>
      </c>
      <c r="I24" s="4">
        <f t="shared" si="1"/>
        <v>-100</v>
      </c>
      <c r="J24" s="5">
        <f t="shared" si="2"/>
        <v>27.22222222222222</v>
      </c>
    </row>
    <row r="25" spans="1:10" ht="15">
      <c r="A25" s="6" t="s">
        <v>22</v>
      </c>
      <c r="B25" s="7">
        <v>387</v>
      </c>
      <c r="C25" s="7">
        <v>50</v>
      </c>
      <c r="D25" s="7">
        <v>437</v>
      </c>
      <c r="E25" s="7">
        <v>387</v>
      </c>
      <c r="F25" s="7">
        <v>4</v>
      </c>
      <c r="G25" s="7">
        <v>391</v>
      </c>
      <c r="H25" s="8">
        <f t="shared" si="0"/>
        <v>0</v>
      </c>
      <c r="I25" s="8">
        <f t="shared" si="1"/>
        <v>-92</v>
      </c>
      <c r="J25" s="9">
        <f t="shared" si="2"/>
        <v>-10.526315789473683</v>
      </c>
    </row>
    <row r="26" spans="1:10" ht="15">
      <c r="A26" s="10" t="s">
        <v>23</v>
      </c>
      <c r="B26" s="3">
        <v>458</v>
      </c>
      <c r="C26" s="3">
        <v>8</v>
      </c>
      <c r="D26" s="3">
        <v>466</v>
      </c>
      <c r="E26" s="3">
        <v>531</v>
      </c>
      <c r="F26" s="3">
        <v>0</v>
      </c>
      <c r="G26" s="3">
        <v>531</v>
      </c>
      <c r="H26" s="4">
        <f t="shared" si="0"/>
        <v>15.938864628820962</v>
      </c>
      <c r="I26" s="4">
        <f t="shared" si="1"/>
        <v>-100</v>
      </c>
      <c r="J26" s="5">
        <f t="shared" si="2"/>
        <v>13.948497854077251</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1495</v>
      </c>
      <c r="C28" s="3">
        <v>46</v>
      </c>
      <c r="D28" s="3">
        <v>1541</v>
      </c>
      <c r="E28" s="3">
        <v>1691</v>
      </c>
      <c r="F28" s="3">
        <v>137</v>
      </c>
      <c r="G28" s="3">
        <v>1828</v>
      </c>
      <c r="H28" s="4">
        <f t="shared" si="0"/>
        <v>13.110367892976587</v>
      </c>
      <c r="I28" s="4">
        <f t="shared" si="1"/>
        <v>197.82608695652172</v>
      </c>
      <c r="J28" s="5">
        <f t="shared" si="2"/>
        <v>18.624269954574952</v>
      </c>
    </row>
    <row r="29" spans="1:10" ht="15">
      <c r="A29" s="6" t="s">
        <v>26</v>
      </c>
      <c r="B29" s="7">
        <v>5295</v>
      </c>
      <c r="C29" s="7">
        <v>178</v>
      </c>
      <c r="D29" s="7">
        <v>5473</v>
      </c>
      <c r="E29" s="7">
        <v>5837</v>
      </c>
      <c r="F29" s="7">
        <v>316</v>
      </c>
      <c r="G29" s="7">
        <v>6153</v>
      </c>
      <c r="H29" s="8">
        <f t="shared" si="0"/>
        <v>10.236071765816808</v>
      </c>
      <c r="I29" s="8">
        <f t="shared" si="1"/>
        <v>77.52808988764045</v>
      </c>
      <c r="J29" s="9">
        <f t="shared" si="2"/>
        <v>12.42463000182715</v>
      </c>
    </row>
    <row r="30" spans="1:10" ht="15">
      <c r="A30" s="10" t="s">
        <v>27</v>
      </c>
      <c r="B30" s="3">
        <v>2749</v>
      </c>
      <c r="C30" s="3">
        <v>211</v>
      </c>
      <c r="D30" s="3">
        <v>2960</v>
      </c>
      <c r="E30" s="3">
        <v>2847</v>
      </c>
      <c r="F30" s="3">
        <v>263</v>
      </c>
      <c r="G30" s="3">
        <v>3110</v>
      </c>
      <c r="H30" s="4">
        <f t="shared" si="0"/>
        <v>3.5649327028010185</v>
      </c>
      <c r="I30" s="4">
        <f t="shared" si="1"/>
        <v>24.644549763033176</v>
      </c>
      <c r="J30" s="5">
        <f t="shared" si="2"/>
        <v>5.0675675675675675</v>
      </c>
    </row>
    <row r="31" spans="1:10" ht="15">
      <c r="A31" s="6" t="s">
        <v>75</v>
      </c>
      <c r="B31" s="7">
        <v>1222</v>
      </c>
      <c r="C31" s="7">
        <v>3</v>
      </c>
      <c r="D31" s="7">
        <v>1225</v>
      </c>
      <c r="E31" s="7">
        <v>1653</v>
      </c>
      <c r="F31" s="7">
        <v>31</v>
      </c>
      <c r="G31" s="7">
        <v>1684</v>
      </c>
      <c r="H31" s="8">
        <f t="shared" si="0"/>
        <v>35.27004909983633</v>
      </c>
      <c r="I31" s="8">
        <f t="shared" si="1"/>
        <v>933.3333333333334</v>
      </c>
      <c r="J31" s="9">
        <f t="shared" si="2"/>
        <v>37.46938775510204</v>
      </c>
    </row>
    <row r="32" spans="1:10" ht="15">
      <c r="A32" s="10" t="s">
        <v>55</v>
      </c>
      <c r="B32" s="3">
        <v>0</v>
      </c>
      <c r="C32" s="3">
        <v>324</v>
      </c>
      <c r="D32" s="3">
        <v>324</v>
      </c>
      <c r="E32" s="3">
        <v>16</v>
      </c>
      <c r="F32" s="3">
        <v>665</v>
      </c>
      <c r="G32" s="3">
        <v>681</v>
      </c>
      <c r="H32" s="4">
        <f t="shared" si="0"/>
        <v>0</v>
      </c>
      <c r="I32" s="4">
        <f t="shared" si="1"/>
        <v>105.24691358024691</v>
      </c>
      <c r="J32" s="5">
        <f t="shared" si="2"/>
        <v>110.18518518518519</v>
      </c>
    </row>
    <row r="33" spans="1:10" ht="15">
      <c r="A33" s="6" t="s">
        <v>67</v>
      </c>
      <c r="B33" s="7">
        <v>553</v>
      </c>
      <c r="C33" s="7">
        <v>0</v>
      </c>
      <c r="D33" s="7">
        <v>553</v>
      </c>
      <c r="E33" s="7">
        <v>694</v>
      </c>
      <c r="F33" s="7">
        <v>0</v>
      </c>
      <c r="G33" s="7">
        <v>694</v>
      </c>
      <c r="H33" s="8">
        <f t="shared" si="0"/>
        <v>25.49728752260398</v>
      </c>
      <c r="I33" s="8">
        <f t="shared" si="1"/>
        <v>0</v>
      </c>
      <c r="J33" s="9">
        <f t="shared" si="2"/>
        <v>25.49728752260398</v>
      </c>
    </row>
    <row r="34" spans="1:10" ht="15">
      <c r="A34" s="10" t="s">
        <v>28</v>
      </c>
      <c r="B34" s="3">
        <v>3089</v>
      </c>
      <c r="C34" s="3">
        <v>438</v>
      </c>
      <c r="D34" s="3">
        <v>3527</v>
      </c>
      <c r="E34" s="3">
        <v>4902</v>
      </c>
      <c r="F34" s="3">
        <v>155</v>
      </c>
      <c r="G34" s="3">
        <v>5057</v>
      </c>
      <c r="H34" s="4">
        <f t="shared" si="0"/>
        <v>58.692133376497246</v>
      </c>
      <c r="I34" s="4">
        <f t="shared" si="1"/>
        <v>-64.61187214611871</v>
      </c>
      <c r="J34" s="5">
        <f t="shared" si="2"/>
        <v>43.37964275588318</v>
      </c>
    </row>
    <row r="35" spans="1:10" ht="15">
      <c r="A35" s="6" t="s">
        <v>66</v>
      </c>
      <c r="B35" s="7">
        <v>677</v>
      </c>
      <c r="C35" s="7">
        <v>2</v>
      </c>
      <c r="D35" s="7">
        <v>679</v>
      </c>
      <c r="E35" s="7">
        <v>955</v>
      </c>
      <c r="F35" s="7">
        <v>0</v>
      </c>
      <c r="G35" s="7">
        <v>955</v>
      </c>
      <c r="H35" s="8">
        <f t="shared" si="0"/>
        <v>41.06351550960118</v>
      </c>
      <c r="I35" s="8">
        <f t="shared" si="1"/>
        <v>-100</v>
      </c>
      <c r="J35" s="9">
        <f t="shared" si="2"/>
        <v>40.6480117820324</v>
      </c>
    </row>
    <row r="36" spans="1:10" ht="15">
      <c r="A36" s="10" t="s">
        <v>29</v>
      </c>
      <c r="B36" s="3">
        <v>286</v>
      </c>
      <c r="C36" s="3">
        <v>28</v>
      </c>
      <c r="D36" s="3">
        <v>314</v>
      </c>
      <c r="E36" s="3">
        <v>252</v>
      </c>
      <c r="F36" s="3">
        <v>30</v>
      </c>
      <c r="G36" s="3">
        <v>282</v>
      </c>
      <c r="H36" s="4">
        <f t="shared" si="0"/>
        <v>-11.888111888111888</v>
      </c>
      <c r="I36" s="4">
        <f t="shared" si="1"/>
        <v>7.142857142857142</v>
      </c>
      <c r="J36" s="5">
        <f t="shared" si="2"/>
        <v>-10.191082802547772</v>
      </c>
    </row>
    <row r="37" spans="1:10" ht="15">
      <c r="A37" s="6" t="s">
        <v>30</v>
      </c>
      <c r="B37" s="7">
        <v>912</v>
      </c>
      <c r="C37" s="7">
        <v>7</v>
      </c>
      <c r="D37" s="7">
        <v>919</v>
      </c>
      <c r="E37" s="7">
        <v>1064</v>
      </c>
      <c r="F37" s="7">
        <v>0</v>
      </c>
      <c r="G37" s="7">
        <v>1064</v>
      </c>
      <c r="H37" s="8">
        <f t="shared" si="0"/>
        <v>16.666666666666664</v>
      </c>
      <c r="I37" s="8">
        <f t="shared" si="1"/>
        <v>-100</v>
      </c>
      <c r="J37" s="9">
        <f t="shared" si="2"/>
        <v>15.778019586507073</v>
      </c>
    </row>
    <row r="38" spans="1:10" ht="15">
      <c r="A38" s="10" t="s">
        <v>31</v>
      </c>
      <c r="B38" s="3">
        <v>1923</v>
      </c>
      <c r="C38" s="3">
        <v>2</v>
      </c>
      <c r="D38" s="3">
        <v>1925</v>
      </c>
      <c r="E38" s="3">
        <v>2252</v>
      </c>
      <c r="F38" s="3">
        <v>0</v>
      </c>
      <c r="G38" s="3">
        <v>2252</v>
      </c>
      <c r="H38" s="4">
        <f t="shared" si="0"/>
        <v>17.108684347373895</v>
      </c>
      <c r="I38" s="4">
        <f t="shared" si="1"/>
        <v>-100</v>
      </c>
      <c r="J38" s="5">
        <f t="shared" si="2"/>
        <v>16.987012987012985</v>
      </c>
    </row>
    <row r="39" spans="1:10" ht="15">
      <c r="A39" s="6" t="s">
        <v>32</v>
      </c>
      <c r="B39" s="7">
        <v>168</v>
      </c>
      <c r="C39" s="7">
        <v>11</v>
      </c>
      <c r="D39" s="7">
        <v>179</v>
      </c>
      <c r="E39" s="7">
        <v>231</v>
      </c>
      <c r="F39" s="7">
        <v>0</v>
      </c>
      <c r="G39" s="7">
        <v>231</v>
      </c>
      <c r="H39" s="8">
        <f t="shared" si="0"/>
        <v>37.5</v>
      </c>
      <c r="I39" s="8">
        <f t="shared" si="1"/>
        <v>-100</v>
      </c>
      <c r="J39" s="9">
        <f t="shared" si="2"/>
        <v>29.05027932960894</v>
      </c>
    </row>
    <row r="40" spans="1:10" ht="15">
      <c r="A40" s="10" t="s">
        <v>33</v>
      </c>
      <c r="B40" s="3">
        <v>5240</v>
      </c>
      <c r="C40" s="3">
        <v>1468</v>
      </c>
      <c r="D40" s="3">
        <v>6708</v>
      </c>
      <c r="E40" s="3">
        <v>7036</v>
      </c>
      <c r="F40" s="3">
        <v>2599</v>
      </c>
      <c r="G40" s="3">
        <v>9635</v>
      </c>
      <c r="H40" s="4">
        <f t="shared" si="0"/>
        <v>34.27480916030534</v>
      </c>
      <c r="I40" s="4">
        <f t="shared" si="1"/>
        <v>77.04359673024524</v>
      </c>
      <c r="J40" s="5">
        <f t="shared" si="2"/>
        <v>43.63446630888491</v>
      </c>
    </row>
    <row r="41" spans="1:10" ht="15">
      <c r="A41" s="6" t="s">
        <v>34</v>
      </c>
      <c r="B41" s="7">
        <v>74</v>
      </c>
      <c r="C41" s="7">
        <v>8</v>
      </c>
      <c r="D41" s="7">
        <v>82</v>
      </c>
      <c r="E41" s="7">
        <v>73</v>
      </c>
      <c r="F41" s="7">
        <v>0</v>
      </c>
      <c r="G41" s="7">
        <v>73</v>
      </c>
      <c r="H41" s="8">
        <f t="shared" si="0"/>
        <v>-1.3513513513513513</v>
      </c>
      <c r="I41" s="8">
        <f t="shared" si="1"/>
        <v>-100</v>
      </c>
      <c r="J41" s="9">
        <f t="shared" si="2"/>
        <v>-10.975609756097562</v>
      </c>
    </row>
    <row r="42" spans="1:10" ht="15">
      <c r="A42" s="10" t="s">
        <v>35</v>
      </c>
      <c r="B42" s="3">
        <v>2395</v>
      </c>
      <c r="C42" s="3">
        <v>413</v>
      </c>
      <c r="D42" s="3">
        <v>2808</v>
      </c>
      <c r="E42" s="3">
        <v>3397</v>
      </c>
      <c r="F42" s="3">
        <v>740</v>
      </c>
      <c r="G42" s="3">
        <v>4137</v>
      </c>
      <c r="H42" s="4">
        <f t="shared" si="0"/>
        <v>41.83716075156576</v>
      </c>
      <c r="I42" s="4">
        <f t="shared" si="1"/>
        <v>79.1767554479419</v>
      </c>
      <c r="J42" s="5">
        <f t="shared" si="2"/>
        <v>47.32905982905983</v>
      </c>
    </row>
    <row r="43" spans="1:10" ht="15">
      <c r="A43" s="6" t="s">
        <v>36</v>
      </c>
      <c r="B43" s="7">
        <v>2563</v>
      </c>
      <c r="C43" s="7">
        <v>44</v>
      </c>
      <c r="D43" s="7">
        <v>2607</v>
      </c>
      <c r="E43" s="7">
        <v>3023</v>
      </c>
      <c r="F43" s="7">
        <v>71</v>
      </c>
      <c r="G43" s="7">
        <v>3094</v>
      </c>
      <c r="H43" s="8">
        <f t="shared" si="0"/>
        <v>17.94771751853297</v>
      </c>
      <c r="I43" s="8">
        <f t="shared" si="1"/>
        <v>61.36363636363637</v>
      </c>
      <c r="J43" s="9">
        <f t="shared" si="2"/>
        <v>18.68047564250096</v>
      </c>
    </row>
    <row r="44" spans="1:10" ht="15">
      <c r="A44" s="10" t="s">
        <v>37</v>
      </c>
      <c r="B44" s="3">
        <v>1912</v>
      </c>
      <c r="C44" s="3">
        <v>4</v>
      </c>
      <c r="D44" s="3">
        <v>1916</v>
      </c>
      <c r="E44" s="3">
        <v>2777</v>
      </c>
      <c r="F44" s="3">
        <v>2</v>
      </c>
      <c r="G44" s="3">
        <v>2779</v>
      </c>
      <c r="H44" s="4">
        <f t="shared" si="0"/>
        <v>45.24058577405858</v>
      </c>
      <c r="I44" s="4">
        <f t="shared" si="1"/>
        <v>-50</v>
      </c>
      <c r="J44" s="5">
        <f t="shared" si="2"/>
        <v>45.04175365344468</v>
      </c>
    </row>
    <row r="45" spans="1:10" ht="15">
      <c r="A45" s="6" t="s">
        <v>69</v>
      </c>
      <c r="B45" s="7">
        <v>1331</v>
      </c>
      <c r="C45" s="7">
        <v>8</v>
      </c>
      <c r="D45" s="7">
        <v>1339</v>
      </c>
      <c r="E45" s="7">
        <v>1897</v>
      </c>
      <c r="F45" s="7">
        <v>0</v>
      </c>
      <c r="G45" s="7">
        <v>1897</v>
      </c>
      <c r="H45" s="8">
        <f t="shared" si="0"/>
        <v>42.5244177310293</v>
      </c>
      <c r="I45" s="8">
        <f t="shared" si="1"/>
        <v>-100</v>
      </c>
      <c r="J45" s="9">
        <f t="shared" si="2"/>
        <v>41.67289021657954</v>
      </c>
    </row>
    <row r="46" spans="1:10" ht="15">
      <c r="A46" s="10" t="s">
        <v>38</v>
      </c>
      <c r="B46" s="3">
        <v>876</v>
      </c>
      <c r="C46" s="3">
        <v>11</v>
      </c>
      <c r="D46" s="3">
        <v>887</v>
      </c>
      <c r="E46" s="3">
        <v>1306</v>
      </c>
      <c r="F46" s="3">
        <v>66</v>
      </c>
      <c r="G46" s="3">
        <v>1372</v>
      </c>
      <c r="H46" s="4">
        <f t="shared" si="0"/>
        <v>49.08675799086758</v>
      </c>
      <c r="I46" s="4">
        <f t="shared" si="1"/>
        <v>500</v>
      </c>
      <c r="J46" s="5">
        <f t="shared" si="2"/>
        <v>54.67869222096956</v>
      </c>
    </row>
    <row r="47" spans="1:10" ht="15">
      <c r="A47" s="6" t="s">
        <v>39</v>
      </c>
      <c r="B47" s="7">
        <v>2747</v>
      </c>
      <c r="C47" s="7">
        <v>70</v>
      </c>
      <c r="D47" s="7">
        <v>2817</v>
      </c>
      <c r="E47" s="7">
        <v>3621</v>
      </c>
      <c r="F47" s="7">
        <v>14</v>
      </c>
      <c r="G47" s="7">
        <v>3635</v>
      </c>
      <c r="H47" s="8">
        <f t="shared" si="0"/>
        <v>31.816527120495085</v>
      </c>
      <c r="I47" s="8">
        <f t="shared" si="1"/>
        <v>-80</v>
      </c>
      <c r="J47" s="9">
        <f t="shared" si="2"/>
        <v>29.03798367057153</v>
      </c>
    </row>
    <row r="48" spans="1:10" ht="15">
      <c r="A48" s="10" t="s">
        <v>40</v>
      </c>
      <c r="B48" s="3">
        <v>4125</v>
      </c>
      <c r="C48" s="3">
        <v>552</v>
      </c>
      <c r="D48" s="3">
        <v>4677</v>
      </c>
      <c r="E48" s="3">
        <v>4734</v>
      </c>
      <c r="F48" s="3">
        <v>866</v>
      </c>
      <c r="G48" s="3">
        <v>5600</v>
      </c>
      <c r="H48" s="4">
        <f t="shared" si="0"/>
        <v>14.763636363636365</v>
      </c>
      <c r="I48" s="4">
        <f t="shared" si="1"/>
        <v>56.88405797101449</v>
      </c>
      <c r="J48" s="5">
        <f t="shared" si="2"/>
        <v>19.734872781697668</v>
      </c>
    </row>
    <row r="49" spans="1:10" ht="15">
      <c r="A49" s="6" t="s">
        <v>41</v>
      </c>
      <c r="B49" s="7">
        <v>219</v>
      </c>
      <c r="C49" s="7">
        <v>0</v>
      </c>
      <c r="D49" s="7">
        <v>219</v>
      </c>
      <c r="E49" s="7">
        <v>327</v>
      </c>
      <c r="F49" s="7">
        <v>0</v>
      </c>
      <c r="G49" s="7">
        <v>327</v>
      </c>
      <c r="H49" s="8">
        <f t="shared" si="0"/>
        <v>49.31506849315068</v>
      </c>
      <c r="I49" s="8">
        <f t="shared" si="1"/>
        <v>0</v>
      </c>
      <c r="J49" s="9">
        <f t="shared" si="2"/>
        <v>49.31506849315068</v>
      </c>
    </row>
    <row r="50" spans="1:10" ht="15">
      <c r="A50" s="10" t="s">
        <v>42</v>
      </c>
      <c r="B50" s="3">
        <v>540</v>
      </c>
      <c r="C50" s="3">
        <v>0</v>
      </c>
      <c r="D50" s="3">
        <v>540</v>
      </c>
      <c r="E50" s="3">
        <v>460</v>
      </c>
      <c r="F50" s="3">
        <v>0</v>
      </c>
      <c r="G50" s="3">
        <v>460</v>
      </c>
      <c r="H50" s="4">
        <f t="shared" si="0"/>
        <v>-14.814814814814813</v>
      </c>
      <c r="I50" s="4">
        <f t="shared" si="1"/>
        <v>0</v>
      </c>
      <c r="J50" s="5">
        <f t="shared" si="2"/>
        <v>-14.814814814814813</v>
      </c>
    </row>
    <row r="51" spans="1:10" ht="15">
      <c r="A51" s="6" t="s">
        <v>43</v>
      </c>
      <c r="B51" s="7">
        <v>1588</v>
      </c>
      <c r="C51" s="7">
        <v>22</v>
      </c>
      <c r="D51" s="7">
        <v>1610</v>
      </c>
      <c r="E51" s="7">
        <v>2127</v>
      </c>
      <c r="F51" s="7">
        <v>31</v>
      </c>
      <c r="G51" s="7">
        <v>2158</v>
      </c>
      <c r="H51" s="8">
        <f t="shared" si="0"/>
        <v>33.94206549118388</v>
      </c>
      <c r="I51" s="8">
        <f t="shared" si="1"/>
        <v>40.909090909090914</v>
      </c>
      <c r="J51" s="9">
        <f t="shared" si="2"/>
        <v>34.037267080745345</v>
      </c>
    </row>
    <row r="52" spans="1:10" ht="15">
      <c r="A52" s="10" t="s">
        <v>73</v>
      </c>
      <c r="B52" s="3">
        <v>2050</v>
      </c>
      <c r="C52" s="3">
        <v>40</v>
      </c>
      <c r="D52" s="3">
        <v>2090</v>
      </c>
      <c r="E52" s="3">
        <v>2996</v>
      </c>
      <c r="F52" s="3">
        <v>0</v>
      </c>
      <c r="G52" s="3">
        <v>2996</v>
      </c>
      <c r="H52" s="4">
        <f t="shared" si="0"/>
        <v>46.146341463414636</v>
      </c>
      <c r="I52" s="4">
        <f t="shared" si="1"/>
        <v>-100</v>
      </c>
      <c r="J52" s="5">
        <f t="shared" si="2"/>
        <v>43.34928229665071</v>
      </c>
    </row>
    <row r="53" spans="1:10" ht="15">
      <c r="A53" s="6" t="s">
        <v>44</v>
      </c>
      <c r="B53" s="7">
        <v>939</v>
      </c>
      <c r="C53" s="7">
        <v>2</v>
      </c>
      <c r="D53" s="7">
        <v>941</v>
      </c>
      <c r="E53" s="7">
        <v>1700</v>
      </c>
      <c r="F53" s="7">
        <v>0</v>
      </c>
      <c r="G53" s="7">
        <v>1700</v>
      </c>
      <c r="H53" s="8">
        <f t="shared" si="0"/>
        <v>81.04366347177849</v>
      </c>
      <c r="I53" s="8">
        <f t="shared" si="1"/>
        <v>-100</v>
      </c>
      <c r="J53" s="9">
        <f t="shared" si="2"/>
        <v>80.65887353878853</v>
      </c>
    </row>
    <row r="54" spans="1:10" ht="15">
      <c r="A54" s="10" t="s">
        <v>70</v>
      </c>
      <c r="B54" s="3">
        <v>134</v>
      </c>
      <c r="C54" s="3">
        <v>95</v>
      </c>
      <c r="D54" s="3">
        <v>229</v>
      </c>
      <c r="E54" s="3">
        <v>24</v>
      </c>
      <c r="F54" s="3">
        <v>110</v>
      </c>
      <c r="G54" s="3">
        <v>134</v>
      </c>
      <c r="H54" s="4">
        <f t="shared" si="0"/>
        <v>-82.08955223880598</v>
      </c>
      <c r="I54" s="4">
        <f t="shared" si="1"/>
        <v>15.789473684210526</v>
      </c>
      <c r="J54" s="5">
        <f t="shared" si="2"/>
        <v>-41.48471615720524</v>
      </c>
    </row>
    <row r="55" spans="1:10" ht="15">
      <c r="A55" s="6" t="s">
        <v>45</v>
      </c>
      <c r="B55" s="7">
        <v>0</v>
      </c>
      <c r="C55" s="7">
        <v>0</v>
      </c>
      <c r="D55" s="7">
        <v>0</v>
      </c>
      <c r="E55" s="7">
        <v>0</v>
      </c>
      <c r="F55" s="7">
        <v>0</v>
      </c>
      <c r="G55" s="7">
        <v>0</v>
      </c>
      <c r="H55" s="8">
        <f t="shared" si="0"/>
        <v>0</v>
      </c>
      <c r="I55" s="8">
        <f t="shared" si="1"/>
        <v>0</v>
      </c>
      <c r="J55" s="9">
        <f t="shared" si="2"/>
        <v>0</v>
      </c>
    </row>
    <row r="56" spans="1:10" ht="15">
      <c r="A56" s="10" t="s">
        <v>46</v>
      </c>
      <c r="B56" s="3">
        <v>68</v>
      </c>
      <c r="C56" s="3">
        <v>5</v>
      </c>
      <c r="D56" s="3">
        <v>73</v>
      </c>
      <c r="E56" s="3">
        <v>0</v>
      </c>
      <c r="F56" s="3">
        <v>0</v>
      </c>
      <c r="G56" s="3">
        <v>0</v>
      </c>
      <c r="H56" s="4">
        <f t="shared" si="0"/>
        <v>-100</v>
      </c>
      <c r="I56" s="4">
        <f t="shared" si="1"/>
        <v>-100</v>
      </c>
      <c r="J56" s="5">
        <f t="shared" si="2"/>
        <v>-100</v>
      </c>
    </row>
    <row r="57" spans="1:10" ht="15">
      <c r="A57" s="6" t="s">
        <v>47</v>
      </c>
      <c r="B57" s="7">
        <v>4501</v>
      </c>
      <c r="C57" s="7">
        <v>15</v>
      </c>
      <c r="D57" s="7">
        <v>4516</v>
      </c>
      <c r="E57" s="7">
        <v>6072</v>
      </c>
      <c r="F57" s="7">
        <v>0</v>
      </c>
      <c r="G57" s="7">
        <v>6072</v>
      </c>
      <c r="H57" s="8">
        <f t="shared" si="0"/>
        <v>34.90335481004222</v>
      </c>
      <c r="I57" s="8">
        <f t="shared" si="1"/>
        <v>-100</v>
      </c>
      <c r="J57" s="9">
        <f t="shared" si="2"/>
        <v>34.45527015057573</v>
      </c>
    </row>
    <row r="58" spans="1:10" ht="15">
      <c r="A58" s="10" t="s">
        <v>56</v>
      </c>
      <c r="B58" s="3">
        <v>98</v>
      </c>
      <c r="C58" s="3">
        <v>49</v>
      </c>
      <c r="D58" s="3">
        <v>147</v>
      </c>
      <c r="E58" s="3">
        <v>152</v>
      </c>
      <c r="F58" s="3">
        <v>43</v>
      </c>
      <c r="G58" s="3">
        <v>195</v>
      </c>
      <c r="H58" s="4">
        <f t="shared" si="0"/>
        <v>55.10204081632652</v>
      </c>
      <c r="I58" s="4">
        <f t="shared" si="1"/>
        <v>-12.244897959183673</v>
      </c>
      <c r="J58" s="5">
        <f t="shared" si="2"/>
        <v>32.6530612244898</v>
      </c>
    </row>
    <row r="59" spans="1:10" ht="15">
      <c r="A59" s="6" t="s">
        <v>57</v>
      </c>
      <c r="B59" s="7">
        <v>38</v>
      </c>
      <c r="C59" s="7">
        <v>48</v>
      </c>
      <c r="D59" s="7">
        <v>86</v>
      </c>
      <c r="E59" s="7">
        <v>20</v>
      </c>
      <c r="F59" s="7">
        <v>272</v>
      </c>
      <c r="G59" s="7">
        <v>292</v>
      </c>
      <c r="H59" s="8">
        <f t="shared" si="0"/>
        <v>-47.368421052631575</v>
      </c>
      <c r="I59" s="8">
        <f t="shared" si="1"/>
        <v>466.6666666666667</v>
      </c>
      <c r="J59" s="9">
        <f t="shared" si="2"/>
        <v>239.53488372093022</v>
      </c>
    </row>
    <row r="60" spans="1:10" ht="15">
      <c r="A60" s="11" t="s">
        <v>48</v>
      </c>
      <c r="B60" s="22">
        <f>+B61-SUM(B6+B10+B20+B32+B58+B59+B5)</f>
        <v>160631</v>
      </c>
      <c r="C60" s="22">
        <f>+C61-SUM(C6+C10+C20+C32+C58+C59+C5)</f>
        <v>67585</v>
      </c>
      <c r="D60" s="22">
        <f>+D61-SUM(D6+D10+D20+D32+D58+D59+D5)</f>
        <v>228216</v>
      </c>
      <c r="E60" s="22">
        <f>+E61-SUM(E6+E10+E20+E32+E58+E59+E5)</f>
        <v>213365</v>
      </c>
      <c r="F60" s="22">
        <f>+F61-SUM(F6+F10+F20+F32+F58+F59+F5)</f>
        <v>126069</v>
      </c>
      <c r="G60" s="22">
        <f>+G61-SUM(G6+G10+G20+G32+G58+G59+G5)</f>
        <v>339434</v>
      </c>
      <c r="H60" s="23">
        <f>+_xlfn.IFERROR(((E60-B60)/B60)*100,0)</f>
        <v>32.829279528858066</v>
      </c>
      <c r="I60" s="23">
        <f>+_xlfn.IFERROR(((F60-C60)/C60)*100,0)</f>
        <v>86.53399422948878</v>
      </c>
      <c r="J60" s="23">
        <f>+_xlfn.IFERROR(((G60-D60)/D60)*100,0)</f>
        <v>48.733655834823146</v>
      </c>
    </row>
    <row r="61" spans="1:10" ht="15">
      <c r="A61" s="14" t="s">
        <v>49</v>
      </c>
      <c r="B61" s="24">
        <f>SUM(B4:B59)</f>
        <v>263910</v>
      </c>
      <c r="C61" s="24">
        <f>SUM(C4:C59)</f>
        <v>188373</v>
      </c>
      <c r="D61" s="24">
        <f>SUM(D4:D59)</f>
        <v>452283</v>
      </c>
      <c r="E61" s="24">
        <f>SUM(E4:E59)</f>
        <v>351771</v>
      </c>
      <c r="F61" s="24">
        <f>SUM(F4:F59)</f>
        <v>308847</v>
      </c>
      <c r="G61" s="24">
        <f>SUM(G4:G59)</f>
        <v>660618</v>
      </c>
      <c r="H61" s="25">
        <f>+_xlfn.IFERROR(((E61-B61)/B61)*100,0)</f>
        <v>33.29203137433216</v>
      </c>
      <c r="I61" s="25">
        <f>+_xlfn.IFERROR(((F61-C61)/C61)*100,0)</f>
        <v>63.95502540172955</v>
      </c>
      <c r="J61" s="25">
        <f>+_xlfn.IFERROR(((G61-D61)/D61)*100,0)</f>
        <v>46.06297384602119</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48" t="s">
        <v>71</v>
      </c>
      <c r="B65" s="48"/>
      <c r="C65" s="48"/>
      <c r="D65" s="48"/>
      <c r="E65" s="48"/>
      <c r="F65" s="48"/>
      <c r="G65" s="48"/>
      <c r="H65" s="48"/>
      <c r="I65" s="48"/>
      <c r="J65" s="48"/>
    </row>
    <row r="66" ht="15">
      <c r="A66" s="40" t="s">
        <v>72</v>
      </c>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0"/>
  <sheetViews>
    <sheetView zoomScale="80" zoomScaleNormal="80" zoomScalePageLayoutView="0" workbookViewId="0" topLeftCell="A14">
      <selection activeCell="B4" sqref="B4:G59"/>
    </sheetView>
  </sheetViews>
  <sheetFormatPr defaultColWidth="9.140625" defaultRowHeight="15"/>
  <cols>
    <col min="1" max="1" width="34.00390625" style="0" bestFit="1" customWidth="1"/>
    <col min="2" max="10" width="14.28125" style="0" customWidth="1"/>
  </cols>
  <sheetData>
    <row r="1" spans="1:10" ht="18" customHeight="1">
      <c r="A1" s="49" t="s">
        <v>64</v>
      </c>
      <c r="B1" s="50"/>
      <c r="C1" s="50"/>
      <c r="D1" s="50"/>
      <c r="E1" s="50"/>
      <c r="F1" s="50"/>
      <c r="G1" s="50"/>
      <c r="H1" s="50"/>
      <c r="I1" s="50"/>
      <c r="J1" s="51"/>
    </row>
    <row r="2" spans="1:10" ht="30" customHeight="1">
      <c r="A2" s="63" t="s">
        <v>1</v>
      </c>
      <c r="B2" s="54" t="s">
        <v>76</v>
      </c>
      <c r="C2" s="54"/>
      <c r="D2" s="54"/>
      <c r="E2" s="54" t="s">
        <v>77</v>
      </c>
      <c r="F2" s="54"/>
      <c r="G2" s="54"/>
      <c r="H2" s="55" t="s">
        <v>74</v>
      </c>
      <c r="I2" s="55"/>
      <c r="J2" s="56"/>
    </row>
    <row r="3" spans="1:10" ht="15">
      <c r="A3" s="64"/>
      <c r="B3" s="1" t="s">
        <v>2</v>
      </c>
      <c r="C3" s="1" t="s">
        <v>3</v>
      </c>
      <c r="D3" s="1" t="s">
        <v>4</v>
      </c>
      <c r="E3" s="1" t="s">
        <v>2</v>
      </c>
      <c r="F3" s="1" t="s">
        <v>3</v>
      </c>
      <c r="G3" s="1" t="s">
        <v>4</v>
      </c>
      <c r="H3" s="1" t="s">
        <v>2</v>
      </c>
      <c r="I3" s="1" t="s">
        <v>3</v>
      </c>
      <c r="J3" s="2" t="s">
        <v>4</v>
      </c>
    </row>
    <row r="4" spans="1:10" ht="15">
      <c r="A4" s="10" t="s">
        <v>5</v>
      </c>
      <c r="B4" s="3">
        <v>1420.812</v>
      </c>
      <c r="C4" s="3">
        <v>601492.827</v>
      </c>
      <c r="D4" s="3">
        <v>602913.6390000001</v>
      </c>
      <c r="E4" s="3">
        <v>7317.43</v>
      </c>
      <c r="F4" s="3">
        <v>662130</v>
      </c>
      <c r="G4" s="3">
        <v>669447.43</v>
      </c>
      <c r="H4" s="4">
        <f>+_xlfn.IFERROR(((E4-B4)/B4)*100,0)</f>
        <v>415.0174688839903</v>
      </c>
      <c r="I4" s="4">
        <f>+_xlfn.IFERROR(((F4-C4)/C4)*100,0)</f>
        <v>10.081113236617192</v>
      </c>
      <c r="J4" s="5">
        <f>+_xlfn.IFERROR(((G4-D4)/D4)*100,0)</f>
        <v>11.035376660304737</v>
      </c>
    </row>
    <row r="5" spans="1:10" ht="15">
      <c r="A5" s="6" t="s">
        <v>68</v>
      </c>
      <c r="B5" s="7">
        <v>69998.035</v>
      </c>
      <c r="C5" s="7">
        <v>618443.855</v>
      </c>
      <c r="D5" s="7">
        <v>688441.89</v>
      </c>
      <c r="E5" s="7">
        <v>101403.525</v>
      </c>
      <c r="F5" s="7">
        <v>914583.578</v>
      </c>
      <c r="G5" s="7">
        <v>1015987.103</v>
      </c>
      <c r="H5" s="8">
        <f>+_xlfn.IFERROR(((E5-B5)/B5)*100,0)</f>
        <v>44.86624517388236</v>
      </c>
      <c r="I5" s="8">
        <f>+_xlfn.IFERROR(((F5-C5)/C5)*100,0)</f>
        <v>47.8846576945938</v>
      </c>
      <c r="J5" s="9">
        <f>+_xlfn.IFERROR(((G5-D5)/D5)*100,0)</f>
        <v>47.577757506882676</v>
      </c>
    </row>
    <row r="6" spans="1:10" ht="15">
      <c r="A6" s="10" t="s">
        <v>52</v>
      </c>
      <c r="B6" s="3">
        <v>70204.546</v>
      </c>
      <c r="C6" s="3">
        <v>80003.11999999998</v>
      </c>
      <c r="D6" s="3">
        <v>150207.66599999997</v>
      </c>
      <c r="E6" s="3">
        <v>102424.917</v>
      </c>
      <c r="F6" s="3">
        <v>97523.75899999999</v>
      </c>
      <c r="G6" s="3">
        <v>199948.67599999998</v>
      </c>
      <c r="H6" s="4">
        <f aca="true" t="shared" si="0" ref="H6:H59">+_xlfn.IFERROR(((E6-B6)/B6)*100,0)</f>
        <v>45.89499232713506</v>
      </c>
      <c r="I6" s="4">
        <f aca="true" t="shared" si="1" ref="I6:I60">+_xlfn.IFERROR(((F6-C6)/C6)*100,0)</f>
        <v>21.899944652158585</v>
      </c>
      <c r="J6" s="5">
        <f aca="true" t="shared" si="2" ref="J6:J60">+_xlfn.IFERROR(((G6-D6)/D6)*100,0)</f>
        <v>33.114827841077044</v>
      </c>
    </row>
    <row r="7" spans="1:10" ht="15">
      <c r="A7" s="6" t="s">
        <v>6</v>
      </c>
      <c r="B7" s="7">
        <v>29174.789</v>
      </c>
      <c r="C7" s="7">
        <v>16365.004</v>
      </c>
      <c r="D7" s="7">
        <v>45539.793000000005</v>
      </c>
      <c r="E7" s="7">
        <v>38297</v>
      </c>
      <c r="F7" s="7">
        <v>18293</v>
      </c>
      <c r="G7" s="7">
        <v>56590</v>
      </c>
      <c r="H7" s="8">
        <f t="shared" si="0"/>
        <v>31.26744464201609</v>
      </c>
      <c r="I7" s="8">
        <f t="shared" si="1"/>
        <v>11.781213130164826</v>
      </c>
      <c r="J7" s="9">
        <f t="shared" si="2"/>
        <v>24.264947800706942</v>
      </c>
    </row>
    <row r="8" spans="1:10" ht="15">
      <c r="A8" s="10" t="s">
        <v>7</v>
      </c>
      <c r="B8" s="3">
        <v>32116.626000000004</v>
      </c>
      <c r="C8" s="3">
        <v>19654.521</v>
      </c>
      <c r="D8" s="3">
        <v>51771.147000000004</v>
      </c>
      <c r="E8" s="3">
        <v>54035.206</v>
      </c>
      <c r="F8" s="3">
        <v>27313.79</v>
      </c>
      <c r="G8" s="3">
        <v>81348.996</v>
      </c>
      <c r="H8" s="4">
        <f t="shared" si="0"/>
        <v>68.24683265296919</v>
      </c>
      <c r="I8" s="4">
        <f t="shared" si="1"/>
        <v>38.96950223309945</v>
      </c>
      <c r="J8" s="5">
        <f t="shared" si="2"/>
        <v>57.131917513822884</v>
      </c>
    </row>
    <row r="9" spans="1:10" ht="15">
      <c r="A9" s="6" t="s">
        <v>8</v>
      </c>
      <c r="B9" s="7">
        <v>21779.153</v>
      </c>
      <c r="C9" s="7">
        <v>62318.064999999995</v>
      </c>
      <c r="D9" s="7">
        <v>84097.218</v>
      </c>
      <c r="E9" s="7">
        <v>35512.102</v>
      </c>
      <c r="F9" s="7">
        <v>152085.783</v>
      </c>
      <c r="G9" s="7">
        <v>187597.885</v>
      </c>
      <c r="H9" s="8">
        <f t="shared" si="0"/>
        <v>63.05547786913477</v>
      </c>
      <c r="I9" s="8">
        <f t="shared" si="1"/>
        <v>144.04766579321742</v>
      </c>
      <c r="J9" s="9">
        <f t="shared" si="2"/>
        <v>123.07264076202857</v>
      </c>
    </row>
    <row r="10" spans="1:10" ht="15">
      <c r="A10" s="10" t="s">
        <v>53</v>
      </c>
      <c r="B10" s="3">
        <v>1537.306</v>
      </c>
      <c r="C10" s="3">
        <v>448.47800000000007</v>
      </c>
      <c r="D10" s="3">
        <v>1985.784</v>
      </c>
      <c r="E10" s="3">
        <v>2909.535</v>
      </c>
      <c r="F10" s="3">
        <v>2055.407</v>
      </c>
      <c r="G10" s="3">
        <v>4964.942</v>
      </c>
      <c r="H10" s="4">
        <f t="shared" si="0"/>
        <v>89.26192963534909</v>
      </c>
      <c r="I10" s="4">
        <f t="shared" si="1"/>
        <v>358.3072079343914</v>
      </c>
      <c r="J10" s="5">
        <f t="shared" si="2"/>
        <v>150.0242725291371</v>
      </c>
    </row>
    <row r="11" spans="1:10" ht="15">
      <c r="A11" s="6" t="s">
        <v>9</v>
      </c>
      <c r="B11" s="7">
        <v>5662.795</v>
      </c>
      <c r="C11" s="7">
        <v>9946.853</v>
      </c>
      <c r="D11" s="7">
        <v>15609.648</v>
      </c>
      <c r="E11" s="7">
        <v>10480.508</v>
      </c>
      <c r="F11" s="7">
        <v>7801.089</v>
      </c>
      <c r="G11" s="7">
        <v>18281.597</v>
      </c>
      <c r="H11" s="8">
        <f t="shared" si="0"/>
        <v>85.07659203626477</v>
      </c>
      <c r="I11" s="8">
        <f t="shared" si="1"/>
        <v>-21.572290250996968</v>
      </c>
      <c r="J11" s="9">
        <f t="shared" si="2"/>
        <v>17.117291818495858</v>
      </c>
    </row>
    <row r="12" spans="1:10" ht="15">
      <c r="A12" s="10" t="s">
        <v>10</v>
      </c>
      <c r="B12" s="3">
        <v>7683.809</v>
      </c>
      <c r="C12" s="3">
        <v>5126.851999999999</v>
      </c>
      <c r="D12" s="3">
        <v>12810.661</v>
      </c>
      <c r="E12" s="3">
        <v>14585.561</v>
      </c>
      <c r="F12" s="3">
        <v>11970.315999999999</v>
      </c>
      <c r="G12" s="3">
        <v>26555.877</v>
      </c>
      <c r="H12" s="4">
        <f t="shared" si="0"/>
        <v>89.82201405578924</v>
      </c>
      <c r="I12" s="4">
        <f t="shared" si="1"/>
        <v>133.48276876336593</v>
      </c>
      <c r="J12" s="5">
        <f t="shared" si="2"/>
        <v>107.29513488804363</v>
      </c>
    </row>
    <row r="13" spans="1:10" ht="15">
      <c r="A13" s="6" t="s">
        <v>11</v>
      </c>
      <c r="B13" s="7">
        <v>15967.261000000002</v>
      </c>
      <c r="C13" s="7">
        <v>4162.859</v>
      </c>
      <c r="D13" s="7">
        <v>20130.120000000003</v>
      </c>
      <c r="E13" s="7">
        <v>22349</v>
      </c>
      <c r="F13" s="7">
        <v>7474</v>
      </c>
      <c r="G13" s="7">
        <v>29823</v>
      </c>
      <c r="H13" s="8">
        <f t="shared" si="0"/>
        <v>39.96765005594884</v>
      </c>
      <c r="I13" s="8">
        <f t="shared" si="1"/>
        <v>79.54007089838977</v>
      </c>
      <c r="J13" s="9">
        <f t="shared" si="2"/>
        <v>48.151128756311415</v>
      </c>
    </row>
    <row r="14" spans="1:10" ht="15">
      <c r="A14" s="10" t="s">
        <v>12</v>
      </c>
      <c r="B14" s="3">
        <v>12302.861</v>
      </c>
      <c r="C14" s="3">
        <v>1465.173</v>
      </c>
      <c r="D14" s="3">
        <v>13768.034000000001</v>
      </c>
      <c r="E14" s="3">
        <v>17243.603</v>
      </c>
      <c r="F14" s="3">
        <v>5141.485000000001</v>
      </c>
      <c r="G14" s="3">
        <v>22385.088</v>
      </c>
      <c r="H14" s="4">
        <f t="shared" si="0"/>
        <v>40.15929302948313</v>
      </c>
      <c r="I14" s="4">
        <f t="shared" si="1"/>
        <v>250.91316861558334</v>
      </c>
      <c r="J14" s="5">
        <f t="shared" si="2"/>
        <v>62.587396283303754</v>
      </c>
    </row>
    <row r="15" spans="1:10" ht="15">
      <c r="A15" s="6" t="s">
        <v>13</v>
      </c>
      <c r="B15" s="7">
        <v>3948.2629999999995</v>
      </c>
      <c r="C15" s="7">
        <v>39.855</v>
      </c>
      <c r="D15" s="7">
        <v>3988.1179999999995</v>
      </c>
      <c r="E15" s="7">
        <v>5077.174</v>
      </c>
      <c r="F15" s="7">
        <v>54</v>
      </c>
      <c r="G15" s="7">
        <v>5131.174</v>
      </c>
      <c r="H15" s="8">
        <f t="shared" si="0"/>
        <v>28.59259882130447</v>
      </c>
      <c r="I15" s="8">
        <f t="shared" si="1"/>
        <v>35.491155438464446</v>
      </c>
      <c r="J15" s="9">
        <f t="shared" si="2"/>
        <v>28.661539101902218</v>
      </c>
    </row>
    <row r="16" spans="1:10" ht="15">
      <c r="A16" s="10" t="s">
        <v>14</v>
      </c>
      <c r="B16" s="3">
        <v>8369.356</v>
      </c>
      <c r="C16" s="3">
        <v>2848.767</v>
      </c>
      <c r="D16" s="3">
        <v>11218.123</v>
      </c>
      <c r="E16" s="3">
        <v>11751.85</v>
      </c>
      <c r="F16" s="3">
        <v>3004.511</v>
      </c>
      <c r="G16" s="3">
        <v>14756.361</v>
      </c>
      <c r="H16" s="4">
        <f t="shared" si="0"/>
        <v>40.41522430160697</v>
      </c>
      <c r="I16" s="4">
        <f t="shared" si="1"/>
        <v>5.467066980205828</v>
      </c>
      <c r="J16" s="5">
        <f t="shared" si="2"/>
        <v>31.540374445885476</v>
      </c>
    </row>
    <row r="17" spans="1:10" ht="15">
      <c r="A17" s="6" t="s">
        <v>15</v>
      </c>
      <c r="B17" s="7">
        <v>942.9330000000001</v>
      </c>
      <c r="C17" s="7">
        <v>26.011999999999997</v>
      </c>
      <c r="D17" s="7">
        <v>968.945</v>
      </c>
      <c r="E17" s="7">
        <v>878.6089999999999</v>
      </c>
      <c r="F17" s="7">
        <v>0</v>
      </c>
      <c r="G17" s="7">
        <v>878.6089999999999</v>
      </c>
      <c r="H17" s="8">
        <f t="shared" si="0"/>
        <v>-6.8216935879855916</v>
      </c>
      <c r="I17" s="8">
        <f t="shared" si="1"/>
        <v>-100</v>
      </c>
      <c r="J17" s="9">
        <f t="shared" si="2"/>
        <v>-9.323129795808855</v>
      </c>
    </row>
    <row r="18" spans="1:10" ht="15">
      <c r="A18" s="10" t="s">
        <v>16</v>
      </c>
      <c r="B18" s="3">
        <v>1599.816</v>
      </c>
      <c r="C18" s="3">
        <v>8.716</v>
      </c>
      <c r="D18" s="3">
        <v>1608.532</v>
      </c>
      <c r="E18" s="3">
        <v>1729.923</v>
      </c>
      <c r="F18" s="3">
        <v>0</v>
      </c>
      <c r="G18" s="3">
        <v>1729.923</v>
      </c>
      <c r="H18" s="4">
        <f t="shared" si="0"/>
        <v>8.132622751616433</v>
      </c>
      <c r="I18" s="4">
        <f t="shared" si="1"/>
        <v>-100</v>
      </c>
      <c r="J18" s="5">
        <f t="shared" si="2"/>
        <v>7.546694750244328</v>
      </c>
    </row>
    <row r="19" spans="1:10" ht="15">
      <c r="A19" s="6" t="s">
        <v>17</v>
      </c>
      <c r="B19" s="7">
        <v>604.246</v>
      </c>
      <c r="C19" s="7">
        <v>81.80499999999998</v>
      </c>
      <c r="D19" s="7">
        <v>686.0509999999999</v>
      </c>
      <c r="E19" s="7">
        <v>707.134</v>
      </c>
      <c r="F19" s="7">
        <v>204.868</v>
      </c>
      <c r="G19" s="7">
        <v>912.002</v>
      </c>
      <c r="H19" s="8">
        <f t="shared" si="0"/>
        <v>17.027502043869553</v>
      </c>
      <c r="I19" s="8">
        <f t="shared" si="1"/>
        <v>150.4345700140579</v>
      </c>
      <c r="J19" s="9">
        <f t="shared" si="2"/>
        <v>32.93501503532537</v>
      </c>
    </row>
    <row r="20" spans="1:10" ht="15">
      <c r="A20" s="10" t="s">
        <v>54</v>
      </c>
      <c r="B20" s="3">
        <v>0</v>
      </c>
      <c r="C20" s="3">
        <v>0</v>
      </c>
      <c r="D20" s="3">
        <v>0</v>
      </c>
      <c r="E20" s="3">
        <v>0</v>
      </c>
      <c r="F20" s="3"/>
      <c r="G20" s="3">
        <v>0</v>
      </c>
      <c r="H20" s="4">
        <f t="shared" si="0"/>
        <v>0</v>
      </c>
      <c r="I20" s="4">
        <f t="shared" si="1"/>
        <v>0</v>
      </c>
      <c r="J20" s="5">
        <f t="shared" si="2"/>
        <v>0</v>
      </c>
    </row>
    <row r="21" spans="1:10" ht="15">
      <c r="A21" s="6" t="s">
        <v>18</v>
      </c>
      <c r="B21" s="7">
        <v>1051.237</v>
      </c>
      <c r="C21" s="7">
        <v>118.258</v>
      </c>
      <c r="D21" s="7">
        <v>1169.4950000000001</v>
      </c>
      <c r="E21" s="7">
        <v>1827.403</v>
      </c>
      <c r="F21" s="7">
        <v>66.5</v>
      </c>
      <c r="G21" s="7">
        <v>1893.903</v>
      </c>
      <c r="H21" s="8">
        <f t="shared" si="0"/>
        <v>73.83358842963098</v>
      </c>
      <c r="I21" s="8">
        <f t="shared" si="1"/>
        <v>-43.76701787616905</v>
      </c>
      <c r="J21" s="9">
        <f t="shared" si="2"/>
        <v>61.941949302904234</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2637.429</v>
      </c>
      <c r="C23" s="7">
        <v>26.549</v>
      </c>
      <c r="D23" s="7">
        <v>2663.978</v>
      </c>
      <c r="E23" s="7">
        <v>3851.515</v>
      </c>
      <c r="F23" s="7">
        <v>0</v>
      </c>
      <c r="G23" s="7">
        <v>3851.515</v>
      </c>
      <c r="H23" s="8">
        <f t="shared" si="0"/>
        <v>46.03293586291801</v>
      </c>
      <c r="I23" s="8">
        <f t="shared" si="1"/>
        <v>-100</v>
      </c>
      <c r="J23" s="9">
        <f t="shared" si="2"/>
        <v>44.57758284790639</v>
      </c>
    </row>
    <row r="24" spans="1:10" ht="15">
      <c r="A24" s="10" t="s">
        <v>21</v>
      </c>
      <c r="B24" s="3">
        <v>937.0559999999999</v>
      </c>
      <c r="C24" s="3">
        <v>6.108</v>
      </c>
      <c r="D24" s="3">
        <v>943.1639999999999</v>
      </c>
      <c r="E24" s="3">
        <v>1136.636</v>
      </c>
      <c r="F24" s="3">
        <v>0</v>
      </c>
      <c r="G24" s="3">
        <v>1136.636</v>
      </c>
      <c r="H24" s="4">
        <f t="shared" si="0"/>
        <v>21.298620359935803</v>
      </c>
      <c r="I24" s="4">
        <f t="shared" si="1"/>
        <v>-100</v>
      </c>
      <c r="J24" s="5">
        <f t="shared" si="2"/>
        <v>20.51308150014209</v>
      </c>
    </row>
    <row r="25" spans="1:10" ht="15">
      <c r="A25" s="6" t="s">
        <v>22</v>
      </c>
      <c r="B25" s="7">
        <v>502.301</v>
      </c>
      <c r="C25" s="7">
        <v>205.978</v>
      </c>
      <c r="D25" s="7">
        <v>708.279</v>
      </c>
      <c r="E25" s="7">
        <v>583.575</v>
      </c>
      <c r="F25" s="7">
        <v>4.992</v>
      </c>
      <c r="G25" s="7">
        <v>588.567</v>
      </c>
      <c r="H25" s="8">
        <f t="shared" si="0"/>
        <v>16.180338084136814</v>
      </c>
      <c r="I25" s="8">
        <f t="shared" si="1"/>
        <v>-97.5764402023517</v>
      </c>
      <c r="J25" s="9">
        <f t="shared" si="2"/>
        <v>-16.901814115623925</v>
      </c>
    </row>
    <row r="26" spans="1:10" ht="15">
      <c r="A26" s="10" t="s">
        <v>23</v>
      </c>
      <c r="B26" s="3">
        <v>430.605</v>
      </c>
      <c r="C26" s="3">
        <v>30.266</v>
      </c>
      <c r="D26" s="3">
        <v>460.87100000000004</v>
      </c>
      <c r="E26" s="3">
        <v>583.821</v>
      </c>
      <c r="F26" s="3">
        <v>0</v>
      </c>
      <c r="G26" s="3">
        <v>583.821</v>
      </c>
      <c r="H26" s="4">
        <f t="shared" si="0"/>
        <v>35.581565471836136</v>
      </c>
      <c r="I26" s="4">
        <f t="shared" si="1"/>
        <v>-100</v>
      </c>
      <c r="J26" s="5">
        <f t="shared" si="2"/>
        <v>26.677747135315517</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1554.182</v>
      </c>
      <c r="C28" s="3">
        <v>186.10999999999999</v>
      </c>
      <c r="D28" s="3">
        <v>1740.292</v>
      </c>
      <c r="E28" s="3">
        <v>1917.208</v>
      </c>
      <c r="F28" s="3">
        <v>451.775</v>
      </c>
      <c r="G28" s="3">
        <v>2368.983</v>
      </c>
      <c r="H28" s="4">
        <f t="shared" si="0"/>
        <v>23.358010837855545</v>
      </c>
      <c r="I28" s="4">
        <f t="shared" si="1"/>
        <v>142.7462253505991</v>
      </c>
      <c r="J28" s="5">
        <f t="shared" si="2"/>
        <v>36.12560420894886</v>
      </c>
    </row>
    <row r="29" spans="1:10" ht="15">
      <c r="A29" s="6" t="s">
        <v>26</v>
      </c>
      <c r="B29" s="7">
        <v>6802.005999999999</v>
      </c>
      <c r="C29" s="7">
        <v>613.531</v>
      </c>
      <c r="D29" s="7">
        <v>7415.536999999999</v>
      </c>
      <c r="E29" s="7">
        <v>7513.28</v>
      </c>
      <c r="F29" s="7">
        <v>998.523</v>
      </c>
      <c r="G29" s="7">
        <v>8511.803</v>
      </c>
      <c r="H29" s="8">
        <f t="shared" si="0"/>
        <v>10.456827000740669</v>
      </c>
      <c r="I29" s="8">
        <f t="shared" si="1"/>
        <v>62.75021148075649</v>
      </c>
      <c r="J29" s="9">
        <f t="shared" si="2"/>
        <v>14.783366329370356</v>
      </c>
    </row>
    <row r="30" spans="1:10" ht="15">
      <c r="A30" s="10" t="s">
        <v>27</v>
      </c>
      <c r="B30" s="3">
        <v>3888.9050000000007</v>
      </c>
      <c r="C30" s="3">
        <v>645.259</v>
      </c>
      <c r="D30" s="3">
        <v>4534.164000000001</v>
      </c>
      <c r="E30" s="3">
        <v>3934.71</v>
      </c>
      <c r="F30" s="3">
        <v>792</v>
      </c>
      <c r="G30" s="3">
        <v>4726.71</v>
      </c>
      <c r="H30" s="4">
        <f t="shared" si="0"/>
        <v>1.1778379775283627</v>
      </c>
      <c r="I30" s="4">
        <f t="shared" si="1"/>
        <v>22.74141081333232</v>
      </c>
      <c r="J30" s="5">
        <f t="shared" si="2"/>
        <v>4.246560115602333</v>
      </c>
    </row>
    <row r="31" spans="1:10" ht="15">
      <c r="A31" s="6" t="s">
        <v>75</v>
      </c>
      <c r="B31" s="7">
        <v>1600.805</v>
      </c>
      <c r="C31" s="7">
        <v>12.004999999999999</v>
      </c>
      <c r="D31" s="7">
        <v>1612.8100000000002</v>
      </c>
      <c r="E31" s="7">
        <v>2089.846</v>
      </c>
      <c r="F31" s="7">
        <v>30</v>
      </c>
      <c r="G31" s="7">
        <v>2119.846</v>
      </c>
      <c r="H31" s="8">
        <f t="shared" si="0"/>
        <v>30.549692186118854</v>
      </c>
      <c r="I31" s="8">
        <f t="shared" si="1"/>
        <v>149.89587671803417</v>
      </c>
      <c r="J31" s="9">
        <f t="shared" si="2"/>
        <v>31.438049119239075</v>
      </c>
    </row>
    <row r="32" spans="1:10" ht="15">
      <c r="A32" s="10" t="s">
        <v>55</v>
      </c>
      <c r="B32" s="3">
        <v>0</v>
      </c>
      <c r="C32" s="3">
        <v>908.261</v>
      </c>
      <c r="D32" s="3">
        <v>908.261</v>
      </c>
      <c r="E32" s="3">
        <v>30.233</v>
      </c>
      <c r="F32" s="3">
        <v>1792.091</v>
      </c>
      <c r="G32" s="3">
        <v>1822.3239999999998</v>
      </c>
      <c r="H32" s="4">
        <f t="shared" si="0"/>
        <v>0</v>
      </c>
      <c r="I32" s="4">
        <f t="shared" si="1"/>
        <v>97.31013442171358</v>
      </c>
      <c r="J32" s="5">
        <f t="shared" si="2"/>
        <v>100.63880316340787</v>
      </c>
    </row>
    <row r="33" spans="1:10" ht="15">
      <c r="A33" s="6" t="s">
        <v>67</v>
      </c>
      <c r="B33" s="7">
        <v>928.439</v>
      </c>
      <c r="C33" s="7">
        <v>0</v>
      </c>
      <c r="D33" s="7">
        <v>928.439</v>
      </c>
      <c r="E33" s="7">
        <v>1006.275</v>
      </c>
      <c r="F33" s="7">
        <v>0</v>
      </c>
      <c r="G33" s="7">
        <v>1006.275</v>
      </c>
      <c r="H33" s="8">
        <f t="shared" si="0"/>
        <v>8.383534082476071</v>
      </c>
      <c r="I33" s="8">
        <f t="shared" si="1"/>
        <v>0</v>
      </c>
      <c r="J33" s="9">
        <f t="shared" si="2"/>
        <v>8.383534082476071</v>
      </c>
    </row>
    <row r="34" spans="1:10" ht="15">
      <c r="A34" s="10" t="s">
        <v>28</v>
      </c>
      <c r="B34" s="3">
        <v>4420.005</v>
      </c>
      <c r="C34" s="3">
        <v>849.9870000000001</v>
      </c>
      <c r="D34" s="3">
        <v>5269.992</v>
      </c>
      <c r="E34" s="3">
        <v>6509.526</v>
      </c>
      <c r="F34" s="3">
        <v>379.99</v>
      </c>
      <c r="G34" s="3">
        <v>6889.516</v>
      </c>
      <c r="H34" s="4">
        <f t="shared" si="0"/>
        <v>47.27417729165464</v>
      </c>
      <c r="I34" s="4">
        <f t="shared" si="1"/>
        <v>-55.29461038815888</v>
      </c>
      <c r="J34" s="5">
        <f t="shared" si="2"/>
        <v>30.731052343153447</v>
      </c>
    </row>
    <row r="35" spans="1:10" ht="15">
      <c r="A35" s="6" t="s">
        <v>66</v>
      </c>
      <c r="B35" s="7">
        <v>1184.223</v>
      </c>
      <c r="C35" s="7">
        <v>5.157</v>
      </c>
      <c r="D35" s="7">
        <v>1189.3799999999999</v>
      </c>
      <c r="E35" s="7">
        <v>1616.603</v>
      </c>
      <c r="F35" s="7">
        <v>0</v>
      </c>
      <c r="G35" s="7">
        <v>1616.603</v>
      </c>
      <c r="H35" s="8">
        <f t="shared" si="0"/>
        <v>36.511704298936955</v>
      </c>
      <c r="I35" s="8">
        <f t="shared" si="1"/>
        <v>-100</v>
      </c>
      <c r="J35" s="9">
        <f t="shared" si="2"/>
        <v>35.91980695824717</v>
      </c>
    </row>
    <row r="36" spans="1:10" ht="15">
      <c r="A36" s="10" t="s">
        <v>29</v>
      </c>
      <c r="B36" s="3">
        <v>280.281</v>
      </c>
      <c r="C36" s="3">
        <v>120.41599999999998</v>
      </c>
      <c r="D36" s="3">
        <v>400.697</v>
      </c>
      <c r="E36" s="3">
        <v>210.626</v>
      </c>
      <c r="F36" s="3">
        <v>83</v>
      </c>
      <c r="G36" s="3">
        <v>293.626</v>
      </c>
      <c r="H36" s="4">
        <f t="shared" si="0"/>
        <v>-24.851845112583444</v>
      </c>
      <c r="I36" s="4">
        <f t="shared" si="1"/>
        <v>-31.072282753122497</v>
      </c>
      <c r="J36" s="5">
        <f t="shared" si="2"/>
        <v>-26.721188329336137</v>
      </c>
    </row>
    <row r="37" spans="1:10" ht="15">
      <c r="A37" s="6" t="s">
        <v>30</v>
      </c>
      <c r="B37" s="7">
        <v>1027.9379999999999</v>
      </c>
      <c r="C37" s="7">
        <v>13.874</v>
      </c>
      <c r="D37" s="7">
        <v>1041.812</v>
      </c>
      <c r="E37" s="7">
        <v>1173.932</v>
      </c>
      <c r="F37" s="7">
        <v>0</v>
      </c>
      <c r="G37" s="7">
        <v>1173.932</v>
      </c>
      <c r="H37" s="8">
        <f t="shared" si="0"/>
        <v>14.20260755026083</v>
      </c>
      <c r="I37" s="8">
        <f t="shared" si="1"/>
        <v>-100</v>
      </c>
      <c r="J37" s="9">
        <f t="shared" si="2"/>
        <v>12.68175064215042</v>
      </c>
    </row>
    <row r="38" spans="1:10" ht="15">
      <c r="A38" s="10" t="s">
        <v>31</v>
      </c>
      <c r="B38" s="3">
        <v>3079.384</v>
      </c>
      <c r="C38" s="3">
        <v>5.198</v>
      </c>
      <c r="D38" s="3">
        <v>3084.582</v>
      </c>
      <c r="E38" s="3">
        <v>3393.551</v>
      </c>
      <c r="F38" s="3">
        <v>0</v>
      </c>
      <c r="G38" s="3">
        <v>3393.551</v>
      </c>
      <c r="H38" s="4">
        <f t="shared" si="0"/>
        <v>10.202267726272526</v>
      </c>
      <c r="I38" s="4">
        <f t="shared" si="1"/>
        <v>-100</v>
      </c>
      <c r="J38" s="5">
        <f t="shared" si="2"/>
        <v>10.01655978022306</v>
      </c>
    </row>
    <row r="39" spans="1:10" ht="15">
      <c r="A39" s="6" t="s">
        <v>32</v>
      </c>
      <c r="B39" s="7">
        <v>151.895</v>
      </c>
      <c r="C39" s="7">
        <v>29.614</v>
      </c>
      <c r="D39" s="7">
        <v>181.50900000000001</v>
      </c>
      <c r="E39" s="7">
        <v>168.336</v>
      </c>
      <c r="F39" s="7">
        <v>0</v>
      </c>
      <c r="G39" s="7">
        <v>168.336</v>
      </c>
      <c r="H39" s="8">
        <f t="shared" si="0"/>
        <v>10.823924421475361</v>
      </c>
      <c r="I39" s="8">
        <f t="shared" si="1"/>
        <v>-100</v>
      </c>
      <c r="J39" s="9">
        <f t="shared" si="2"/>
        <v>-7.257491364064592</v>
      </c>
    </row>
    <row r="40" spans="1:10" ht="15">
      <c r="A40" s="10" t="s">
        <v>33</v>
      </c>
      <c r="B40" s="3">
        <v>6973.044</v>
      </c>
      <c r="C40" s="3">
        <v>4158.915</v>
      </c>
      <c r="D40" s="3">
        <v>11131.958999999999</v>
      </c>
      <c r="E40" s="3">
        <v>8544.393</v>
      </c>
      <c r="F40" s="3">
        <v>6758.516</v>
      </c>
      <c r="G40" s="3">
        <v>15302.909</v>
      </c>
      <c r="H40" s="4">
        <f t="shared" si="0"/>
        <v>22.53462046130786</v>
      </c>
      <c r="I40" s="4">
        <f t="shared" si="1"/>
        <v>62.50671148604864</v>
      </c>
      <c r="J40" s="5">
        <f t="shared" si="2"/>
        <v>37.46824795168578</v>
      </c>
    </row>
    <row r="41" spans="1:10" ht="15">
      <c r="A41" s="6" t="s">
        <v>34</v>
      </c>
      <c r="B41" s="7">
        <v>105.24100000000001</v>
      </c>
      <c r="C41" s="7">
        <v>24.994</v>
      </c>
      <c r="D41" s="7">
        <v>130.235</v>
      </c>
      <c r="E41" s="7">
        <v>75</v>
      </c>
      <c r="F41" s="7">
        <v>0</v>
      </c>
      <c r="G41" s="7">
        <v>75</v>
      </c>
      <c r="H41" s="8">
        <f t="shared" si="0"/>
        <v>-28.73499871722999</v>
      </c>
      <c r="I41" s="8">
        <f t="shared" si="1"/>
        <v>-100</v>
      </c>
      <c r="J41" s="9">
        <f t="shared" si="2"/>
        <v>-42.41179406457558</v>
      </c>
    </row>
    <row r="42" spans="1:10" ht="15">
      <c r="A42" s="10" t="s">
        <v>35</v>
      </c>
      <c r="B42" s="3">
        <v>2966.934</v>
      </c>
      <c r="C42" s="3">
        <v>1293.6770000000001</v>
      </c>
      <c r="D42" s="3">
        <v>4260.611000000001</v>
      </c>
      <c r="E42" s="3">
        <v>3898</v>
      </c>
      <c r="F42" s="3">
        <v>1990</v>
      </c>
      <c r="G42" s="3">
        <v>5888</v>
      </c>
      <c r="H42" s="4">
        <f t="shared" si="0"/>
        <v>31.381419337268703</v>
      </c>
      <c r="I42" s="4">
        <f t="shared" si="1"/>
        <v>53.82510472088472</v>
      </c>
      <c r="J42" s="5">
        <f t="shared" si="2"/>
        <v>38.1961413515573</v>
      </c>
    </row>
    <row r="43" spans="1:10" ht="15">
      <c r="A43" s="6" t="s">
        <v>36</v>
      </c>
      <c r="B43" s="7">
        <v>3311.9800000000005</v>
      </c>
      <c r="C43" s="7">
        <v>117.85400000000001</v>
      </c>
      <c r="D43" s="7">
        <v>3429.8340000000003</v>
      </c>
      <c r="E43" s="7">
        <v>3892.4049999999997</v>
      </c>
      <c r="F43" s="7">
        <v>260.716</v>
      </c>
      <c r="G43" s="7">
        <v>4153.121</v>
      </c>
      <c r="H43" s="8">
        <f t="shared" si="0"/>
        <v>17.525015247676592</v>
      </c>
      <c r="I43" s="8">
        <f t="shared" si="1"/>
        <v>121.21947494357424</v>
      </c>
      <c r="J43" s="9">
        <f t="shared" si="2"/>
        <v>21.08810513861603</v>
      </c>
    </row>
    <row r="44" spans="1:10" ht="15">
      <c r="A44" s="10" t="s">
        <v>37</v>
      </c>
      <c r="B44" s="3">
        <v>2856.3070000000002</v>
      </c>
      <c r="C44" s="3">
        <v>11.062</v>
      </c>
      <c r="D44" s="3">
        <v>2867.369</v>
      </c>
      <c r="E44" s="3">
        <v>4171.851000000001</v>
      </c>
      <c r="F44" s="3">
        <v>0</v>
      </c>
      <c r="G44" s="3">
        <v>4171.851000000001</v>
      </c>
      <c r="H44" s="4">
        <f t="shared" si="0"/>
        <v>46.0575141257575</v>
      </c>
      <c r="I44" s="4">
        <f t="shared" si="1"/>
        <v>-100</v>
      </c>
      <c r="J44" s="5">
        <f t="shared" si="2"/>
        <v>45.494040006709994</v>
      </c>
    </row>
    <row r="45" spans="1:10" ht="15">
      <c r="A45" s="6" t="s">
        <v>69</v>
      </c>
      <c r="B45" s="7">
        <v>2036.692</v>
      </c>
      <c r="C45" s="7">
        <v>29.621</v>
      </c>
      <c r="D45" s="7">
        <v>2066.313</v>
      </c>
      <c r="E45" s="7">
        <v>2682.7960000000003</v>
      </c>
      <c r="F45" s="7">
        <v>0</v>
      </c>
      <c r="G45" s="7">
        <v>2682.7960000000003</v>
      </c>
      <c r="H45" s="8">
        <f t="shared" si="0"/>
        <v>31.723206061594013</v>
      </c>
      <c r="I45" s="8">
        <f t="shared" si="1"/>
        <v>-100</v>
      </c>
      <c r="J45" s="9">
        <f t="shared" si="2"/>
        <v>29.834928203036043</v>
      </c>
    </row>
    <row r="46" spans="1:10" ht="15">
      <c r="A46" s="10" t="s">
        <v>38</v>
      </c>
      <c r="B46" s="3">
        <v>1028.735</v>
      </c>
      <c r="C46" s="3">
        <v>33.956</v>
      </c>
      <c r="D46" s="3">
        <v>1062.6909999999998</v>
      </c>
      <c r="E46" s="3">
        <v>1632.952</v>
      </c>
      <c r="F46" s="3">
        <v>118.432</v>
      </c>
      <c r="G46" s="3">
        <v>1751.384</v>
      </c>
      <c r="H46" s="4">
        <f t="shared" si="0"/>
        <v>58.73397911026651</v>
      </c>
      <c r="I46" s="4">
        <f t="shared" si="1"/>
        <v>248.78077512074447</v>
      </c>
      <c r="J46" s="5">
        <f t="shared" si="2"/>
        <v>64.80651478181338</v>
      </c>
    </row>
    <row r="47" spans="1:10" ht="15">
      <c r="A47" s="6" t="s">
        <v>39</v>
      </c>
      <c r="B47" s="7">
        <v>3680.486</v>
      </c>
      <c r="C47" s="7">
        <v>229.88799999999998</v>
      </c>
      <c r="D47" s="7">
        <v>3910.374</v>
      </c>
      <c r="E47" s="7">
        <v>4787.63</v>
      </c>
      <c r="F47" s="7">
        <v>22</v>
      </c>
      <c r="G47" s="7">
        <v>4809.63</v>
      </c>
      <c r="H47" s="8">
        <f t="shared" si="0"/>
        <v>30.081462067781274</v>
      </c>
      <c r="I47" s="8">
        <f t="shared" si="1"/>
        <v>-90.43012249443207</v>
      </c>
      <c r="J47" s="9">
        <f t="shared" si="2"/>
        <v>22.99667499835055</v>
      </c>
    </row>
    <row r="48" spans="1:10" ht="15">
      <c r="A48" s="10" t="s">
        <v>40</v>
      </c>
      <c r="B48" s="3">
        <v>5492.769000000001</v>
      </c>
      <c r="C48" s="3">
        <v>1768.7119999999998</v>
      </c>
      <c r="D48" s="3">
        <v>7261.481000000001</v>
      </c>
      <c r="E48" s="3">
        <v>6504.877</v>
      </c>
      <c r="F48" s="3">
        <v>2739.283</v>
      </c>
      <c r="G48" s="3">
        <v>9244.16</v>
      </c>
      <c r="H48" s="4">
        <f t="shared" si="0"/>
        <v>18.42618904963961</v>
      </c>
      <c r="I48" s="4">
        <f t="shared" si="1"/>
        <v>54.874451012940504</v>
      </c>
      <c r="J48" s="5">
        <f t="shared" si="2"/>
        <v>27.304058221731893</v>
      </c>
    </row>
    <row r="49" spans="1:10" ht="15">
      <c r="A49" s="6" t="s">
        <v>41</v>
      </c>
      <c r="B49" s="7">
        <v>244.513</v>
      </c>
      <c r="C49" s="7">
        <v>0</v>
      </c>
      <c r="D49" s="7">
        <v>244.513</v>
      </c>
      <c r="E49" s="7">
        <v>349.305</v>
      </c>
      <c r="F49" s="7">
        <v>0</v>
      </c>
      <c r="G49" s="7">
        <v>349.305</v>
      </c>
      <c r="H49" s="8">
        <f t="shared" si="0"/>
        <v>42.85743498300704</v>
      </c>
      <c r="I49" s="8">
        <f t="shared" si="1"/>
        <v>0</v>
      </c>
      <c r="J49" s="9">
        <f t="shared" si="2"/>
        <v>42.85743498300704</v>
      </c>
    </row>
    <row r="50" spans="1:10" ht="15">
      <c r="A50" s="10" t="s">
        <v>42</v>
      </c>
      <c r="B50" s="3">
        <v>577.769</v>
      </c>
      <c r="C50" s="3">
        <v>0</v>
      </c>
      <c r="D50" s="3">
        <v>577.769</v>
      </c>
      <c r="E50" s="3">
        <v>565.696</v>
      </c>
      <c r="F50" s="3">
        <v>0</v>
      </c>
      <c r="G50" s="3">
        <v>565.696</v>
      </c>
      <c r="H50" s="4">
        <f t="shared" si="0"/>
        <v>-2.0895894379933813</v>
      </c>
      <c r="I50" s="4">
        <f t="shared" si="1"/>
        <v>0</v>
      </c>
      <c r="J50" s="5">
        <f t="shared" si="2"/>
        <v>-2.0895894379933813</v>
      </c>
    </row>
    <row r="51" spans="1:10" ht="15">
      <c r="A51" s="6" t="s">
        <v>43</v>
      </c>
      <c r="B51" s="7">
        <v>2107.489</v>
      </c>
      <c r="C51" s="7">
        <v>83.04</v>
      </c>
      <c r="D51" s="7">
        <v>2190.529</v>
      </c>
      <c r="E51" s="7">
        <v>2855.3050000000003</v>
      </c>
      <c r="F51" s="7">
        <v>57</v>
      </c>
      <c r="G51" s="7">
        <v>2912.3050000000003</v>
      </c>
      <c r="H51" s="8">
        <f t="shared" si="0"/>
        <v>35.483743924642084</v>
      </c>
      <c r="I51" s="8">
        <f t="shared" si="1"/>
        <v>-31.358381502890182</v>
      </c>
      <c r="J51" s="9">
        <f t="shared" si="2"/>
        <v>32.949849100377136</v>
      </c>
    </row>
    <row r="52" spans="1:10" ht="15">
      <c r="A52" s="10" t="s">
        <v>73</v>
      </c>
      <c r="B52" s="3">
        <v>2609.6140000000005</v>
      </c>
      <c r="C52" s="3">
        <v>142.48499999999999</v>
      </c>
      <c r="D52" s="3">
        <v>2752.0990000000006</v>
      </c>
      <c r="E52" s="3">
        <v>3317.792</v>
      </c>
      <c r="F52" s="3">
        <v>0</v>
      </c>
      <c r="G52" s="3">
        <v>3317.792</v>
      </c>
      <c r="H52" s="4">
        <f t="shared" si="0"/>
        <v>27.13727010967903</v>
      </c>
      <c r="I52" s="4">
        <f t="shared" si="1"/>
        <v>-100</v>
      </c>
      <c r="J52" s="5">
        <f t="shared" si="2"/>
        <v>20.554965500877664</v>
      </c>
    </row>
    <row r="53" spans="1:10" ht="15">
      <c r="A53" s="6" t="s">
        <v>44</v>
      </c>
      <c r="B53" s="7">
        <v>1637.966</v>
      </c>
      <c r="C53" s="7">
        <v>1.288</v>
      </c>
      <c r="D53" s="7">
        <v>1639.254</v>
      </c>
      <c r="E53" s="7">
        <v>2499.3379999999997</v>
      </c>
      <c r="F53" s="7">
        <v>0</v>
      </c>
      <c r="G53" s="7">
        <v>2499.3379999999997</v>
      </c>
      <c r="H53" s="8">
        <f t="shared" si="0"/>
        <v>52.587904755043745</v>
      </c>
      <c r="I53" s="8">
        <f t="shared" si="1"/>
        <v>-100</v>
      </c>
      <c r="J53" s="9">
        <f t="shared" si="2"/>
        <v>52.46801288878965</v>
      </c>
    </row>
    <row r="54" spans="1:10" ht="15">
      <c r="A54" s="10" t="s">
        <v>70</v>
      </c>
      <c r="B54" s="3">
        <v>131.519</v>
      </c>
      <c r="C54" s="3">
        <v>3461.164</v>
      </c>
      <c r="D54" s="3">
        <v>3592.683</v>
      </c>
      <c r="E54" s="3">
        <v>11</v>
      </c>
      <c r="F54" s="3">
        <v>2372.806</v>
      </c>
      <c r="G54" s="3">
        <v>2383.806</v>
      </c>
      <c r="H54" s="4">
        <f t="shared" si="0"/>
        <v>-91.63618944791246</v>
      </c>
      <c r="I54" s="4">
        <f t="shared" si="1"/>
        <v>-31.444854967866302</v>
      </c>
      <c r="J54" s="5">
        <f t="shared" si="2"/>
        <v>-33.648306850339985</v>
      </c>
    </row>
    <row r="55" spans="1:10" ht="15">
      <c r="A55" s="6" t="s">
        <v>45</v>
      </c>
      <c r="B55" s="7">
        <v>0</v>
      </c>
      <c r="C55" s="7">
        <v>0</v>
      </c>
      <c r="D55" s="7">
        <v>0</v>
      </c>
      <c r="E55" s="7">
        <v>0</v>
      </c>
      <c r="F55" s="7">
        <v>0</v>
      </c>
      <c r="G55" s="7">
        <v>0</v>
      </c>
      <c r="H55" s="8">
        <f t="shared" si="0"/>
        <v>0</v>
      </c>
      <c r="I55" s="8">
        <f t="shared" si="1"/>
        <v>0</v>
      </c>
      <c r="J55" s="9">
        <f t="shared" si="2"/>
        <v>0</v>
      </c>
    </row>
    <row r="56" spans="1:10" ht="15">
      <c r="A56" s="10" t="s">
        <v>46</v>
      </c>
      <c r="B56" s="3">
        <v>50.70100000000001</v>
      </c>
      <c r="C56" s="3">
        <v>12.59</v>
      </c>
      <c r="D56" s="3">
        <v>63.29100000000001</v>
      </c>
      <c r="E56" s="3">
        <v>0</v>
      </c>
      <c r="F56" s="3">
        <v>0</v>
      </c>
      <c r="G56" s="3">
        <v>0</v>
      </c>
      <c r="H56" s="4">
        <f t="shared" si="0"/>
        <v>-100</v>
      </c>
      <c r="I56" s="4">
        <f t="shared" si="1"/>
        <v>-100</v>
      </c>
      <c r="J56" s="5">
        <f t="shared" si="2"/>
        <v>-100</v>
      </c>
    </row>
    <row r="57" spans="1:10" ht="15">
      <c r="A57" s="6" t="s">
        <v>47</v>
      </c>
      <c r="B57" s="7">
        <v>7058.74</v>
      </c>
      <c r="C57" s="7">
        <v>30.948</v>
      </c>
      <c r="D57" s="7">
        <v>7089.688</v>
      </c>
      <c r="E57" s="7">
        <v>8780</v>
      </c>
      <c r="F57" s="7">
        <v>0</v>
      </c>
      <c r="G57" s="7">
        <v>8780</v>
      </c>
      <c r="H57" s="8">
        <f t="shared" si="0"/>
        <v>24.384805220195112</v>
      </c>
      <c r="I57" s="8">
        <f t="shared" si="1"/>
        <v>-100</v>
      </c>
      <c r="J57" s="9">
        <f t="shared" si="2"/>
        <v>23.841839020278467</v>
      </c>
    </row>
    <row r="58" spans="1:10" ht="15">
      <c r="A58" s="10" t="s">
        <v>56</v>
      </c>
      <c r="B58" s="3">
        <v>81.32499999999999</v>
      </c>
      <c r="C58" s="3">
        <v>156.501</v>
      </c>
      <c r="D58" s="3">
        <v>237.826</v>
      </c>
      <c r="E58" s="3">
        <v>113.993</v>
      </c>
      <c r="F58" s="3">
        <v>85</v>
      </c>
      <c r="G58" s="3">
        <v>198.993</v>
      </c>
      <c r="H58" s="4">
        <f t="shared" si="0"/>
        <v>40.169689517368596</v>
      </c>
      <c r="I58" s="4">
        <f t="shared" si="1"/>
        <v>-45.687248004805085</v>
      </c>
      <c r="J58" s="5">
        <f t="shared" si="2"/>
        <v>-16.328324068857064</v>
      </c>
    </row>
    <row r="59" spans="1:10" ht="15">
      <c r="A59" s="6" t="s">
        <v>57</v>
      </c>
      <c r="B59" s="7">
        <v>20.473</v>
      </c>
      <c r="C59" s="7">
        <v>160.404</v>
      </c>
      <c r="D59" s="7">
        <v>180.877</v>
      </c>
      <c r="E59" s="7">
        <v>65</v>
      </c>
      <c r="F59" s="7">
        <v>805.658</v>
      </c>
      <c r="G59" s="7">
        <v>870.658</v>
      </c>
      <c r="H59" s="8">
        <f t="shared" si="0"/>
        <v>217.4913300444488</v>
      </c>
      <c r="I59" s="8">
        <f t="shared" si="1"/>
        <v>402.26802324131575</v>
      </c>
      <c r="J59" s="9">
        <f t="shared" si="2"/>
        <v>381.3536270504265</v>
      </c>
    </row>
    <row r="60" spans="1:10" ht="15">
      <c r="A60" s="11" t="s">
        <v>48</v>
      </c>
      <c r="B60" s="22">
        <f>+B61-SUM(B6+B10+B32+B20+B58+B59+B5)</f>
        <v>214919.90999999986</v>
      </c>
      <c r="C60" s="22">
        <f>+C61-SUM(C6+C10+C32+C20+C58+C59+C5)</f>
        <v>737805.8129999998</v>
      </c>
      <c r="D60" s="22">
        <f>+D61-SUM(D6+D10+D32+D20+D58+D59+D5)</f>
        <v>952725.7230000007</v>
      </c>
      <c r="E60" s="22">
        <f>+E61-SUM(E6+E10+E32+E20+E58+E59+E5)</f>
        <v>312050.283</v>
      </c>
      <c r="F60" s="22">
        <f>+F61-SUM(F6+F10+F32+F20+F58+F59+F5)</f>
        <v>912598.3750000005</v>
      </c>
      <c r="G60" s="22">
        <f>+G61-SUM(G6+G10+G32+G20+G58+G59+G5)</f>
        <v>1224648.657999999</v>
      </c>
      <c r="H60" s="23">
        <f>+_xlfn.IFERROR(((E60-B60)/B60)*100,0)</f>
        <v>45.1937528728726</v>
      </c>
      <c r="I60" s="23">
        <f t="shared" si="1"/>
        <v>23.690862679608713</v>
      </c>
      <c r="J60" s="23">
        <f t="shared" si="2"/>
        <v>28.541575863381823</v>
      </c>
    </row>
    <row r="61" spans="1:10" ht="15">
      <c r="A61" s="14" t="s">
        <v>49</v>
      </c>
      <c r="B61" s="24">
        <f>SUM(B4:B59)</f>
        <v>356761.59499999986</v>
      </c>
      <c r="C61" s="24">
        <f>SUM(C4:C59)</f>
        <v>1437926.4319999998</v>
      </c>
      <c r="D61" s="24">
        <f>SUM(D4:D59)</f>
        <v>1794688.0270000007</v>
      </c>
      <c r="E61" s="24">
        <f>SUM(E4:E59)</f>
        <v>518997.486</v>
      </c>
      <c r="F61" s="24">
        <f>SUM(F4:F59)</f>
        <v>1929443.8680000005</v>
      </c>
      <c r="G61" s="24">
        <f>SUM(G4:G59)</f>
        <v>2448441.353999999</v>
      </c>
      <c r="H61" s="25">
        <f>+_xlfn.IFERROR(((E61-B61)/B61)*100,0)</f>
        <v>45.47459515646581</v>
      </c>
      <c r="I61" s="25">
        <f>+_xlfn.IFERROR(((F61-C61)/C61)*100,0)</f>
        <v>34.18237714125285</v>
      </c>
      <c r="J61" s="25">
        <f>+_xlfn.IFERROR(((G61-D61)/D61)*100,0)</f>
        <v>36.42712923720853</v>
      </c>
    </row>
    <row r="62" spans="1:10" ht="15">
      <c r="A62" s="26"/>
      <c r="B62" s="27"/>
      <c r="C62" s="27"/>
      <c r="D62" s="27"/>
      <c r="E62" s="27"/>
      <c r="F62" s="27"/>
      <c r="G62" s="27"/>
      <c r="H62" s="27"/>
      <c r="I62" s="27"/>
      <c r="J62" s="28"/>
    </row>
    <row r="63" spans="1:10" ht="15">
      <c r="A63" s="26" t="s">
        <v>65</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48" t="s">
        <v>71</v>
      </c>
      <c r="B65" s="48"/>
      <c r="C65" s="48"/>
      <c r="D65" s="48"/>
      <c r="E65" s="48"/>
      <c r="F65" s="48"/>
      <c r="G65" s="48"/>
      <c r="H65" s="48"/>
      <c r="I65" s="48"/>
      <c r="J65" s="48"/>
    </row>
    <row r="66" ht="15">
      <c r="A66" s="40" t="s">
        <v>72</v>
      </c>
    </row>
    <row r="67" spans="2:7" ht="15">
      <c r="B67" s="38"/>
      <c r="C67" s="38"/>
      <c r="D67" s="38"/>
      <c r="E67" s="38"/>
      <c r="F67" s="38"/>
      <c r="G67" s="38"/>
    </row>
    <row r="68" spans="2:7" ht="15">
      <c r="B68" s="38"/>
      <c r="C68" s="38"/>
      <c r="D68" s="38"/>
      <c r="E68" s="38"/>
      <c r="F68" s="38"/>
      <c r="G68" s="38"/>
    </row>
    <row r="69" spans="2:7" ht="15">
      <c r="B69" s="38"/>
      <c r="C69" s="38"/>
      <c r="D69" s="38"/>
      <c r="E69" s="38"/>
      <c r="F69" s="38"/>
      <c r="G69" s="38"/>
    </row>
    <row r="70" spans="2:8" ht="15">
      <c r="B70" s="38"/>
      <c r="C70" s="38"/>
      <c r="D70" s="38"/>
      <c r="E70" s="38"/>
      <c r="F70" s="38"/>
      <c r="G70" s="38"/>
      <c r="H70"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2021-10-07T11:14:53Z</cp:lastPrinted>
  <dcterms:created xsi:type="dcterms:W3CDTF">2017-03-06T11:35:15Z</dcterms:created>
  <dcterms:modified xsi:type="dcterms:W3CDTF">2021-10-08T12:23:47Z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