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<sst xmlns="http://schemas.openxmlformats.org/spreadsheetml/2006/main" count="315" uniqueCount="82">
  <si>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</si>
  <si>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</si>
  <si>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</si>
  <si>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</si>
  <si>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</si>
  <si>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</si>
  <si>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</si>
  <si>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</si>
  <si>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</si>
  <si>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</si>
  <si>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</si>
  <si>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</si>
  <si>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</si>
  <si>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</si>
  <si>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</si>
  <si>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</si>
  <si>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</si>
  <si>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</si>
  <si>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</si>
  <si>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</si>
  <si>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</si>
  <si>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</si>
  <si>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</si>
  <si>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</si>
  <si>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</si>
  <si>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</si>
  <si>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</si>
  <si>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</si>
  <si>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</si>
  <si>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</si>
  <si>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</si>
  <si>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</si>
  <si>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</si>
  <si>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</si>
  <si>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</si>
  <si>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</si>
  <si>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</si>
  <si>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</si>
  <si>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</si>
  <si>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</si>
  <si>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</si>
  <si>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</si>
  <si>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</si>
  <si>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</si>
  <si>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</si>
  <si>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</si>
  <si>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</si>
  <si>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</si>
  <si>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</si>
  <si>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</si>
  <si>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</si>
  <si>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</si>
  <si>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</si>
  <si>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</si>
  <si>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</si>
  <si>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</si>
  <si>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</si>
  <si>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</si>
  <si>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</si>
  <si>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</si>
  <si>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</si>
  <si>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</si>
  <si>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</si>
  <si>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</si>
  <si>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</si>
  <si>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</si>
  <si>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</si>
  <si>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</si>
  <si>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</si>
  <si>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</si>
  <si>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</si>
  <si>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</si>
  <si>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</si>
  <si>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</si>
  <si>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</si>
  <si>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Erzincan Yıldırım Akbulut</t>
  </si>
  <si>
    <t xml:space="preserve">2020 EKİM SONU
</t>
  </si>
  <si>
    <t>2021 EKİM SONU
(Kesin Olmayan)</t>
  </si>
  <si>
    <t>TÜROB ÇALIŞMASI                                                                                                       TEKİL YOLCU SAYISI (DHMİ VERİLERİ / 2)</t>
  </si>
  <si>
    <t>2021/2020 Fark</t>
  </si>
  <si>
    <t>OCAK-EKİM 2021 (304 GÜN)</t>
  </si>
  <si>
    <t>Ocak-Ekim 2021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</si>
</sst>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7">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2">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3"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4"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5" fillId="16" borderId="19" xfId="56" applyNumberFormat="1" applyFont="1" applyFill="1" applyBorder="1" applyAlignment="1">
      <alignment horizontal="center" vertical="center"/>
    </xf>
    <xf numFmtId="165" fontId="45" fillId="16" borderId="18" xfId="56" applyNumberFormat="1" applyFont="1" applyFill="1" applyBorder="1" applyAlignment="1">
      <alignment horizontal="center" vertical="center"/>
    </xf>
    <xf numFmtId="165" fontId="45"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46" fillId="40" borderId="23" xfId="0" applyFont="1" applyFill="1" applyBorder="1" applyAlignment="1">
      <alignment horizontal="center" vertical="center" wrapText="1"/>
    </xf>
    <xf numFmtId="0" fontId="40" fillId="41" borderId="23" xfId="0" applyFont="1" applyFill="1" applyBorder="1" applyAlignment="1">
      <alignment horizontal="center" vertical="center" wrapText="1"/>
    </xf>
    <xf numFmtId="0" fontId="40" fillId="3" borderId="23" xfId="0" applyFont="1" applyFill="1" applyBorder="1" applyAlignment="1">
      <alignment horizontal="center" vertical="center" wrapText="1"/>
    </xf>
    <xf numFmtId="0" fontId="40" fillId="0" borderId="23" xfId="0" applyFont="1" applyBorder="1" applyAlignment="1">
      <alignment horizontal="center"/>
    </xf>
    <xf numFmtId="0" fontId="0" fillId="0" borderId="23" xfId="0" applyBorder="1" applyAlignment="1">
      <alignment/>
    </xf>
    <xf numFmtId="3" fontId="0" fillId="0" borderId="23" xfId="0" applyNumberFormat="1" applyBorder="1" applyAlignment="1">
      <alignment/>
    </xf>
    <xf numFmtId="3" fontId="0" fillId="13" borderId="23" xfId="0" applyNumberFormat="1" applyFill="1" applyBorder="1" applyAlignment="1">
      <alignment/>
    </xf>
    <xf numFmtId="3" fontId="0" fillId="3" borderId="23" xfId="0" applyNumberForma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4">
      <selection activeCell="O47" sqref="O47"/>
    </sheetView>
  </sheetViews>
  <sheetFormatPr defaultColWidth="9.140625" defaultRowHeight="15"/>
  <cols>
    <col min="1" max="1" width="41.140625" style="0" bestFit="1" customWidth="1"/>
    <col min="2" max="10" width="14.28125" style="0" customWidth="1"/>
    <col min="12" max="12" width="13.421875" style="0" customWidth="1"/>
    <col min="13" max="13" width="12.7109375" style="0" customWidth="1"/>
    <col min="14" max="14" width="11.57421875" style="0" customWidth="1"/>
    <col min="15" max="15" width="11.421875" style="0" customWidth="1"/>
    <col min="16" max="16" width="10.7109375" style="0" customWidth="1"/>
    <col min="17" max="17" width="12.57421875" style="0" customWidth="1"/>
  </cols>
  <sheetData>
    <row r="1" spans="1:19" ht="25.5" customHeight="1">
      <c r="A1" s="48" t="s">
        <v>58</v>
      </c>
      <c r="B1" s="49"/>
      <c r="C1" s="49"/>
      <c r="D1" s="49"/>
      <c r="E1" s="49"/>
      <c r="F1" s="49"/>
      <c r="G1" s="49"/>
      <c r="H1" s="49"/>
      <c r="I1" s="49"/>
      <c r="J1" s="50"/>
      <c r="L1" s="64" t="s">
        <v>80</v>
      </c>
      <c r="M1" s="64"/>
      <c r="N1" s="64"/>
      <c r="O1" s="64"/>
      <c r="P1" s="64"/>
      <c r="Q1" s="64"/>
      <c r="R1" s="64"/>
      <c r="S1" s="64"/>
    </row>
    <row r="2" spans="1:19" ht="35.25" customHeight="1">
      <c r="A2" s="62" t="s">
        <v>1</v>
      </c>
      <c r="B2" s="53" t="s">
        <v>76</v>
      </c>
      <c r="C2" s="53"/>
      <c r="D2" s="53"/>
      <c r="E2" s="53" t="s">
        <v>77</v>
      </c>
      <c r="F2" s="53"/>
      <c r="G2" s="53"/>
      <c r="H2" s="54" t="s">
        <v>74</v>
      </c>
      <c r="I2" s="54"/>
      <c r="J2" s="55"/>
      <c r="L2" s="65" t="s">
        <v>78</v>
      </c>
      <c r="M2" s="65"/>
      <c r="N2" s="65"/>
      <c r="O2" s="65"/>
      <c r="P2" s="65"/>
      <c r="Q2" s="65"/>
      <c r="R2" s="66" t="s">
        <v>81</v>
      </c>
      <c r="S2" s="66"/>
    </row>
    <row r="3" spans="1:19" ht="15">
      <c r="A3" s="63"/>
      <c r="B3" s="1" t="s">
        <v>2</v>
      </c>
      <c r="C3" s="1" t="s">
        <v>3</v>
      </c>
      <c r="D3" s="1" t="s">
        <v>4</v>
      </c>
      <c r="E3" s="1" t="s">
        <v>2</v>
      </c>
      <c r="F3" s="1" t="s">
        <v>3</v>
      </c>
      <c r="G3" s="1" t="s">
        <v>4</v>
      </c>
      <c r="H3" s="1" t="s">
        <v>2</v>
      </c>
      <c r="I3" s="1" t="s">
        <v>3</v>
      </c>
      <c r="J3" s="2" t="s">
        <v>4</v>
      </c>
      <c r="L3" s="67">
        <v>2020</v>
      </c>
      <c r="M3" s="67"/>
      <c r="N3" s="67">
        <v>2021</v>
      </c>
      <c r="O3" s="67"/>
      <c r="P3" s="67" t="s">
        <v>79</v>
      </c>
      <c r="Q3" s="67"/>
      <c r="R3" s="66"/>
      <c r="S3" s="66"/>
    </row>
    <row r="4" spans="1:19" ht="15">
      <c r="A4" s="10" t="s">
        <v>5</v>
      </c>
      <c r="B4" s="3">
        <v>0</v>
      </c>
      <c r="C4" s="3">
        <v>0</v>
      </c>
      <c r="D4" s="3">
        <v>0</v>
      </c>
      <c r="E4" s="3">
        <v>0</v>
      </c>
      <c r="F4" s="3">
        <v>0</v>
      </c>
      <c r="G4" s="3">
        <v>0</v>
      </c>
      <c r="H4" s="4"/>
      <c r="I4" s="4"/>
      <c r="J4" s="5"/>
      <c r="L4" s="68" t="s">
        <v>2</v>
      </c>
      <c r="M4" s="68" t="s">
        <v>3</v>
      </c>
      <c r="N4" s="68" t="s">
        <v>2</v>
      </c>
      <c r="O4" s="68" t="s">
        <v>3</v>
      </c>
      <c r="P4" s="68" t="s">
        <v>2</v>
      </c>
      <c r="Q4" s="68" t="s">
        <v>3</v>
      </c>
      <c r="R4" s="68" t="s">
        <v>2</v>
      </c>
      <c r="S4" s="68" t="s">
        <v>3</v>
      </c>
    </row>
    <row r="5" spans="1:19" ht="15">
      <c r="A5" s="6" t="s">
        <v>68</v>
      </c>
      <c r="B5" s="7">
        <v>6533315</v>
      </c>
      <c r="C5" s="7">
        <v>13467361</v>
      </c>
      <c r="D5" s="7">
        <v>20000676</v>
      </c>
      <c r="E5" s="7">
        <v>8635531</v>
      </c>
      <c r="F5" s="7">
        <v>20788572</v>
      </c>
      <c r="G5" s="7">
        <v>29424103</v>
      </c>
      <c r="H5" s="8">
        <f>+_xlfn.IFERROR(((E5-B5)/B5)*100,0)</f>
        <v>32.176865802429546</v>
      </c>
      <c r="I5" s="8">
        <f>+_xlfn.IFERROR(((F5-C5)/C5)*100,0)</f>
        <v>54.36262531315526</v>
      </c>
      <c r="J5" s="9">
        <f>+_xlfn.IFERROR(((G5-D5)/D5)*100,0)</f>
        <v>47.11554249466368</v>
      </c>
      <c r="L5" s="69">
        <f>B5/2</f>
        <v>3266657.5</v>
      </c>
      <c r="M5" s="69">
        <f>C5/2</f>
        <v>6733680.5</v>
      </c>
      <c r="N5" s="69">
        <f>E5/2</f>
        <v>4317765.5</v>
      </c>
      <c r="O5" s="69">
        <f>F5/2</f>
        <v>10394286</v>
      </c>
      <c r="P5" s="69">
        <f>N5-L5</f>
        <v>1051108</v>
      </c>
      <c r="Q5" s="69">
        <f>O5-M5</f>
        <v>3660605.5</v>
      </c>
      <c r="R5" s="69">
        <f>N5/304</f>
        <v>14203.175986842105</v>
      </c>
      <c r="S5" s="69">
        <f>O5/304</f>
        <v>34191.73026315789</v>
      </c>
    </row>
    <row r="6" spans="1:19" ht="15">
      <c r="A6" s="10" t="s">
        <v>52</v>
      </c>
      <c r="B6" s="3">
        <v>9885082</v>
      </c>
      <c r="C6" s="3">
        <v>4386892</v>
      </c>
      <c r="D6" s="3">
        <v>14271974</v>
      </c>
      <c r="E6" s="3">
        <v>13618935</v>
      </c>
      <c r="F6" s="3">
        <v>6748972</v>
      </c>
      <c r="G6" s="3">
        <v>20367907</v>
      </c>
      <c r="H6" s="4">
        <f aca="true" t="shared" si="0" ref="H6:H59">+_xlfn.IFERROR(((E6-B6)/B6)*100,0)</f>
        <v>37.77260522472146</v>
      </c>
      <c r="I6" s="4">
        <f aca="true" t="shared" si="1" ref="I6:I59">+_xlfn.IFERROR(((F6-C6)/C6)*100,0)</f>
        <v>53.844042661638355</v>
      </c>
      <c r="J6" s="5">
        <f aca="true" t="shared" si="2" ref="J6:J59">+_xlfn.IFERROR(((G6-D6)/D6)*100,0)</f>
        <v>42.71261284528685</v>
      </c>
      <c r="L6" s="69">
        <f aca="true" t="shared" si="3" ref="L6:M61">B6/2</f>
        <v>4942541</v>
      </c>
      <c r="M6" s="69">
        <f t="shared" si="3"/>
        <v>2193446</v>
      </c>
      <c r="N6" s="69">
        <f aca="true" t="shared" si="4" ref="N6:O61">E6/2</f>
        <v>6809467.5</v>
      </c>
      <c r="O6" s="69">
        <f t="shared" si="4"/>
        <v>3374486</v>
      </c>
      <c r="P6" s="69">
        <f aca="true" t="shared" si="5" ref="P6:Q61">N6-L6</f>
        <v>1866926.5</v>
      </c>
      <c r="Q6" s="69">
        <f t="shared" si="5"/>
        <v>1181040</v>
      </c>
      <c r="R6" s="69">
        <f aca="true" t="shared" si="6" ref="R6:R59">N6/304</f>
        <v>22399.564144736843</v>
      </c>
      <c r="S6" s="69">
        <f aca="true" t="shared" si="7" ref="S6:S59">O6/304</f>
        <v>11100.282894736842</v>
      </c>
    </row>
    <row r="7" spans="1:19" ht="15">
      <c r="A7" s="6" t="s">
        <v>6</v>
      </c>
      <c r="B7" s="7">
        <v>3824602</v>
      </c>
      <c r="C7" s="7">
        <v>677189</v>
      </c>
      <c r="D7" s="7">
        <v>4501791</v>
      </c>
      <c r="E7" s="7">
        <v>4667015</v>
      </c>
      <c r="F7" s="7">
        <v>1056203</v>
      </c>
      <c r="G7" s="7">
        <v>5723218</v>
      </c>
      <c r="H7" s="8">
        <f t="shared" si="0"/>
        <v>22.026161153500418</v>
      </c>
      <c r="I7" s="8">
        <f t="shared" si="1"/>
        <v>55.96871774349553</v>
      </c>
      <c r="J7" s="9">
        <f t="shared" si="2"/>
        <v>27.132023676798855</v>
      </c>
      <c r="L7" s="69">
        <f t="shared" si="3"/>
        <v>1912301</v>
      </c>
      <c r="M7" s="69">
        <f t="shared" si="3"/>
        <v>338594.5</v>
      </c>
      <c r="N7" s="69">
        <f t="shared" si="4"/>
        <v>2333507.5</v>
      </c>
      <c r="O7" s="69">
        <f t="shared" si="4"/>
        <v>528101.5</v>
      </c>
      <c r="P7" s="69">
        <f t="shared" si="5"/>
        <v>421206.5</v>
      </c>
      <c r="Q7" s="69">
        <f t="shared" si="5"/>
        <v>189507</v>
      </c>
      <c r="R7" s="69">
        <f t="shared" si="6"/>
        <v>7676.011513157895</v>
      </c>
      <c r="S7" s="69">
        <f t="shared" si="7"/>
        <v>1737.1759868421052</v>
      </c>
    </row>
    <row r="8" spans="1:19" ht="15">
      <c r="A8" s="10" t="s">
        <v>7</v>
      </c>
      <c r="B8" s="3">
        <v>3843553</v>
      </c>
      <c r="C8" s="3">
        <v>929565</v>
      </c>
      <c r="D8" s="3">
        <v>4773118</v>
      </c>
      <c r="E8" s="3">
        <v>4719934</v>
      </c>
      <c r="F8" s="3">
        <v>1554010</v>
      </c>
      <c r="G8" s="3">
        <v>6273944</v>
      </c>
      <c r="H8" s="4">
        <f t="shared" si="0"/>
        <v>22.80132471179661</v>
      </c>
      <c r="I8" s="4">
        <f t="shared" si="1"/>
        <v>67.17604470908437</v>
      </c>
      <c r="J8" s="5">
        <f t="shared" si="2"/>
        <v>31.443303936755807</v>
      </c>
      <c r="L8" s="69">
        <f t="shared" si="3"/>
        <v>1921776.5</v>
      </c>
      <c r="M8" s="69">
        <f t="shared" si="3"/>
        <v>464782.5</v>
      </c>
      <c r="N8" s="69">
        <f t="shared" si="4"/>
        <v>2359967</v>
      </c>
      <c r="O8" s="69">
        <f t="shared" si="4"/>
        <v>777005</v>
      </c>
      <c r="P8" s="69">
        <f t="shared" si="5"/>
        <v>438190.5</v>
      </c>
      <c r="Q8" s="69">
        <f t="shared" si="5"/>
        <v>312222.5</v>
      </c>
      <c r="R8" s="69">
        <f t="shared" si="6"/>
        <v>7763.049342105263</v>
      </c>
      <c r="S8" s="69">
        <f t="shared" si="7"/>
        <v>2555.9375</v>
      </c>
    </row>
    <row r="9" spans="1:19" ht="15">
      <c r="A9" s="6" t="s">
        <v>8</v>
      </c>
      <c r="B9" s="7">
        <v>2720281</v>
      </c>
      <c r="C9" s="7">
        <v>6209217</v>
      </c>
      <c r="D9" s="7">
        <v>8929498</v>
      </c>
      <c r="E9" s="7">
        <v>4020387</v>
      </c>
      <c r="F9" s="7">
        <v>16082996</v>
      </c>
      <c r="G9" s="7">
        <v>20103383</v>
      </c>
      <c r="H9" s="8">
        <f t="shared" si="0"/>
        <v>47.793077259297846</v>
      </c>
      <c r="I9" s="8">
        <f t="shared" si="1"/>
        <v>159.0181016382581</v>
      </c>
      <c r="J9" s="9">
        <f t="shared" si="2"/>
        <v>125.13452603942574</v>
      </c>
      <c r="L9" s="69">
        <f t="shared" si="3"/>
        <v>1360140.5</v>
      </c>
      <c r="M9" s="69">
        <f t="shared" si="3"/>
        <v>3104608.5</v>
      </c>
      <c r="N9" s="69">
        <f t="shared" si="4"/>
        <v>2010193.5</v>
      </c>
      <c r="O9" s="69">
        <f t="shared" si="4"/>
        <v>8041498</v>
      </c>
      <c r="P9" s="69">
        <f t="shared" si="5"/>
        <v>650053</v>
      </c>
      <c r="Q9" s="69">
        <f t="shared" si="5"/>
        <v>4936889.5</v>
      </c>
      <c r="R9" s="69">
        <f t="shared" si="6"/>
        <v>6612.4786184210525</v>
      </c>
      <c r="S9" s="69">
        <f t="shared" si="7"/>
        <v>26452.29605263158</v>
      </c>
    </row>
    <row r="10" spans="1:19" ht="15">
      <c r="A10" s="10" t="s">
        <v>53</v>
      </c>
      <c r="B10" s="3">
        <v>183657</v>
      </c>
      <c r="C10" s="3">
        <v>48483</v>
      </c>
      <c r="D10" s="3">
        <v>232140</v>
      </c>
      <c r="E10" s="3">
        <v>340599</v>
      </c>
      <c r="F10" s="3">
        <v>200529</v>
      </c>
      <c r="G10" s="3">
        <v>541128</v>
      </c>
      <c r="H10" s="4">
        <f t="shared" si="0"/>
        <v>85.45386236299188</v>
      </c>
      <c r="I10" s="4">
        <f t="shared" si="1"/>
        <v>313.6068312604418</v>
      </c>
      <c r="J10" s="5">
        <f t="shared" si="2"/>
        <v>133.104161281985</v>
      </c>
      <c r="L10" s="69">
        <f t="shared" si="3"/>
        <v>91828.5</v>
      </c>
      <c r="M10" s="69">
        <f t="shared" si="3"/>
        <v>24241.5</v>
      </c>
      <c r="N10" s="69">
        <f t="shared" si="4"/>
        <v>170299.5</v>
      </c>
      <c r="O10" s="69">
        <f t="shared" si="4"/>
        <v>100264.5</v>
      </c>
      <c r="P10" s="69">
        <f t="shared" si="5"/>
        <v>78471</v>
      </c>
      <c r="Q10" s="69">
        <f t="shared" si="5"/>
        <v>76023</v>
      </c>
      <c r="R10" s="69">
        <f t="shared" si="6"/>
        <v>560.1957236842105</v>
      </c>
      <c r="S10" s="69">
        <f t="shared" si="7"/>
        <v>329.8174342105263</v>
      </c>
    </row>
    <row r="11" spans="1:19" ht="15">
      <c r="A11" s="6" t="s">
        <v>9</v>
      </c>
      <c r="B11" s="7">
        <v>682232</v>
      </c>
      <c r="C11" s="7">
        <v>826322</v>
      </c>
      <c r="D11" s="7">
        <v>1508554</v>
      </c>
      <c r="E11" s="7">
        <v>1379805</v>
      </c>
      <c r="F11" s="7">
        <v>917425</v>
      </c>
      <c r="G11" s="7">
        <v>2297230</v>
      </c>
      <c r="H11" s="8">
        <f t="shared" si="0"/>
        <v>102.24864855357121</v>
      </c>
      <c r="I11" s="8">
        <f t="shared" si="1"/>
        <v>11.025120957689618</v>
      </c>
      <c r="J11" s="9">
        <f t="shared" si="2"/>
        <v>52.28026308637278</v>
      </c>
      <c r="L11" s="69">
        <f t="shared" si="3"/>
        <v>341116</v>
      </c>
      <c r="M11" s="69">
        <f t="shared" si="3"/>
        <v>413161</v>
      </c>
      <c r="N11" s="69">
        <f t="shared" si="4"/>
        <v>689902.5</v>
      </c>
      <c r="O11" s="69">
        <f t="shared" si="4"/>
        <v>458712.5</v>
      </c>
      <c r="P11" s="69">
        <f t="shared" si="5"/>
        <v>348786.5</v>
      </c>
      <c r="Q11" s="69">
        <f t="shared" si="5"/>
        <v>45551.5</v>
      </c>
      <c r="R11" s="69">
        <f t="shared" si="6"/>
        <v>2269.4161184210525</v>
      </c>
      <c r="S11" s="69">
        <f t="shared" si="7"/>
        <v>1508.922697368421</v>
      </c>
    </row>
    <row r="12" spans="1:19" ht="15">
      <c r="A12" s="10" t="s">
        <v>10</v>
      </c>
      <c r="B12" s="3">
        <v>919042</v>
      </c>
      <c r="C12" s="3">
        <v>469545</v>
      </c>
      <c r="D12" s="3">
        <v>1388587</v>
      </c>
      <c r="E12" s="3">
        <v>1755136</v>
      </c>
      <c r="F12" s="3">
        <v>1011024</v>
      </c>
      <c r="G12" s="3">
        <v>2766160</v>
      </c>
      <c r="H12" s="4">
        <f t="shared" si="0"/>
        <v>90.97451476646334</v>
      </c>
      <c r="I12" s="4">
        <f t="shared" si="1"/>
        <v>115.31993738619302</v>
      </c>
      <c r="J12" s="5">
        <f t="shared" si="2"/>
        <v>99.20681959430702</v>
      </c>
      <c r="L12" s="69">
        <f t="shared" si="3"/>
        <v>459521</v>
      </c>
      <c r="M12" s="69">
        <f t="shared" si="3"/>
        <v>234772.5</v>
      </c>
      <c r="N12" s="69">
        <f t="shared" si="4"/>
        <v>877568</v>
      </c>
      <c r="O12" s="69">
        <f t="shared" si="4"/>
        <v>505512</v>
      </c>
      <c r="P12" s="69">
        <f t="shared" si="5"/>
        <v>418047</v>
      </c>
      <c r="Q12" s="69">
        <f t="shared" si="5"/>
        <v>270739.5</v>
      </c>
      <c r="R12" s="69">
        <f t="shared" si="6"/>
        <v>2886.7368421052633</v>
      </c>
      <c r="S12" s="69">
        <f t="shared" si="7"/>
        <v>1662.8684210526317</v>
      </c>
    </row>
    <row r="13" spans="1:19" ht="15">
      <c r="A13" s="6" t="s">
        <v>11</v>
      </c>
      <c r="B13" s="7">
        <v>1948030</v>
      </c>
      <c r="C13" s="7">
        <v>208904</v>
      </c>
      <c r="D13" s="7">
        <v>2156934</v>
      </c>
      <c r="E13" s="7">
        <v>2419509</v>
      </c>
      <c r="F13" s="7">
        <v>308577</v>
      </c>
      <c r="G13" s="7">
        <v>2728086</v>
      </c>
      <c r="H13" s="8">
        <f t="shared" si="0"/>
        <v>24.202861352237903</v>
      </c>
      <c r="I13" s="8">
        <f t="shared" si="1"/>
        <v>47.712346340903</v>
      </c>
      <c r="J13" s="9">
        <f t="shared" si="2"/>
        <v>26.479808839769785</v>
      </c>
      <c r="L13" s="69">
        <f t="shared" si="3"/>
        <v>974015</v>
      </c>
      <c r="M13" s="69">
        <f t="shared" si="3"/>
        <v>104452</v>
      </c>
      <c r="N13" s="69">
        <f t="shared" si="4"/>
        <v>1209754.5</v>
      </c>
      <c r="O13" s="69">
        <f t="shared" si="4"/>
        <v>154288.5</v>
      </c>
      <c r="P13" s="69">
        <f t="shared" si="5"/>
        <v>235739.5</v>
      </c>
      <c r="Q13" s="69">
        <f t="shared" si="5"/>
        <v>49836.5</v>
      </c>
      <c r="R13" s="69">
        <f t="shared" si="6"/>
        <v>3979.4555921052633</v>
      </c>
      <c r="S13" s="69">
        <f t="shared" si="7"/>
        <v>507.5279605263158</v>
      </c>
    </row>
    <row r="14" spans="1:19" ht="15">
      <c r="A14" s="10" t="s">
        <v>12</v>
      </c>
      <c r="B14" s="3">
        <v>1521141</v>
      </c>
      <c r="C14" s="3">
        <v>58635</v>
      </c>
      <c r="D14" s="3">
        <v>1579776</v>
      </c>
      <c r="E14" s="3">
        <v>1982734</v>
      </c>
      <c r="F14" s="3">
        <v>225390</v>
      </c>
      <c r="G14" s="3">
        <v>2208124</v>
      </c>
      <c r="H14" s="4">
        <f t="shared" si="0"/>
        <v>30.345181676123385</v>
      </c>
      <c r="I14" s="4">
        <f t="shared" si="1"/>
        <v>284.3949859299054</v>
      </c>
      <c r="J14" s="5">
        <f t="shared" si="2"/>
        <v>39.77449967590342</v>
      </c>
      <c r="L14" s="69">
        <f t="shared" si="3"/>
        <v>760570.5</v>
      </c>
      <c r="M14" s="69">
        <f t="shared" si="3"/>
        <v>29317.5</v>
      </c>
      <c r="N14" s="69">
        <f t="shared" si="4"/>
        <v>991367</v>
      </c>
      <c r="O14" s="69">
        <f t="shared" si="4"/>
        <v>112695</v>
      </c>
      <c r="P14" s="69">
        <f t="shared" si="5"/>
        <v>230796.5</v>
      </c>
      <c r="Q14" s="69">
        <f t="shared" si="5"/>
        <v>83377.5</v>
      </c>
      <c r="R14" s="69">
        <f t="shared" si="6"/>
        <v>3261.0756578947367</v>
      </c>
      <c r="S14" s="69">
        <f t="shared" si="7"/>
        <v>370.70723684210526</v>
      </c>
    </row>
    <row r="15" spans="1:19" ht="15">
      <c r="A15" s="6" t="s">
        <v>13</v>
      </c>
      <c r="B15" s="7">
        <v>466372</v>
      </c>
      <c r="C15" s="7">
        <v>2121</v>
      </c>
      <c r="D15" s="7">
        <v>468493</v>
      </c>
      <c r="E15" s="7">
        <v>641207</v>
      </c>
      <c r="F15" s="7">
        <v>2497</v>
      </c>
      <c r="G15" s="7">
        <v>643704</v>
      </c>
      <c r="H15" s="8">
        <f t="shared" si="0"/>
        <v>37.488314049728544</v>
      </c>
      <c r="I15" s="8">
        <f t="shared" si="1"/>
        <v>17.727487034417727</v>
      </c>
      <c r="J15" s="9">
        <f t="shared" si="2"/>
        <v>37.39885121015682</v>
      </c>
      <c r="L15" s="69">
        <f t="shared" si="3"/>
        <v>233186</v>
      </c>
      <c r="M15" s="69">
        <f t="shared" si="3"/>
        <v>1060.5</v>
      </c>
      <c r="N15" s="69">
        <f t="shared" si="4"/>
        <v>320603.5</v>
      </c>
      <c r="O15" s="69">
        <f t="shared" si="4"/>
        <v>1248.5</v>
      </c>
      <c r="P15" s="69">
        <f t="shared" si="5"/>
        <v>87417.5</v>
      </c>
      <c r="Q15" s="69">
        <f t="shared" si="5"/>
        <v>188</v>
      </c>
      <c r="R15" s="69">
        <f t="shared" si="6"/>
        <v>1054.6167763157894</v>
      </c>
      <c r="S15" s="69">
        <f t="shared" si="7"/>
        <v>4.1069078947368425</v>
      </c>
    </row>
    <row r="16" spans="1:19" ht="15">
      <c r="A16" s="10" t="s">
        <v>14</v>
      </c>
      <c r="B16" s="3">
        <v>1069046</v>
      </c>
      <c r="C16" s="3">
        <v>117092</v>
      </c>
      <c r="D16" s="3">
        <v>1186138</v>
      </c>
      <c r="E16" s="3">
        <v>1365202</v>
      </c>
      <c r="F16" s="3">
        <v>126898</v>
      </c>
      <c r="G16" s="3">
        <v>1492100</v>
      </c>
      <c r="H16" s="4">
        <f t="shared" si="0"/>
        <v>27.702830373997</v>
      </c>
      <c r="I16" s="4">
        <f t="shared" si="1"/>
        <v>8.37461141666382</v>
      </c>
      <c r="J16" s="5">
        <f t="shared" si="2"/>
        <v>25.794806337879738</v>
      </c>
      <c r="L16" s="69">
        <f t="shared" si="3"/>
        <v>534523</v>
      </c>
      <c r="M16" s="69">
        <f t="shared" si="3"/>
        <v>58546</v>
      </c>
      <c r="N16" s="69">
        <f t="shared" si="4"/>
        <v>682601</v>
      </c>
      <c r="O16" s="69">
        <f t="shared" si="4"/>
        <v>63449</v>
      </c>
      <c r="P16" s="69">
        <f t="shared" si="5"/>
        <v>148078</v>
      </c>
      <c r="Q16" s="69">
        <f t="shared" si="5"/>
        <v>4903</v>
      </c>
      <c r="R16" s="69">
        <f t="shared" si="6"/>
        <v>2245.3980263157896</v>
      </c>
      <c r="S16" s="69">
        <f t="shared" si="7"/>
        <v>208.71381578947367</v>
      </c>
    </row>
    <row r="17" spans="1:19" ht="15">
      <c r="A17" s="6" t="s">
        <v>15</v>
      </c>
      <c r="B17" s="7">
        <v>104953</v>
      </c>
      <c r="C17" s="7">
        <v>1295</v>
      </c>
      <c r="D17" s="7">
        <v>106248</v>
      </c>
      <c r="E17" s="7">
        <v>103777</v>
      </c>
      <c r="F17" s="7">
        <v>0</v>
      </c>
      <c r="G17" s="7">
        <v>103777</v>
      </c>
      <c r="H17" s="8">
        <f t="shared" si="0"/>
        <v>-1.120501557840176</v>
      </c>
      <c r="I17" s="8">
        <f t="shared" si="1"/>
        <v>-100</v>
      </c>
      <c r="J17" s="9">
        <f t="shared" si="2"/>
        <v>-2.3256908365333935</v>
      </c>
      <c r="L17" s="69">
        <f t="shared" si="3"/>
        <v>52476.5</v>
      </c>
      <c r="M17" s="69">
        <f t="shared" si="3"/>
        <v>647.5</v>
      </c>
      <c r="N17" s="69">
        <f t="shared" si="4"/>
        <v>51888.5</v>
      </c>
      <c r="O17" s="69">
        <f t="shared" si="4"/>
        <v>0</v>
      </c>
      <c r="P17" s="69">
        <f t="shared" si="5"/>
        <v>-588</v>
      </c>
      <c r="Q17" s="69">
        <f t="shared" si="5"/>
        <v>-647.5</v>
      </c>
      <c r="R17" s="69">
        <f t="shared" si="6"/>
        <v>170.6858552631579</v>
      </c>
      <c r="S17" s="69">
        <f t="shared" si="7"/>
        <v>0</v>
      </c>
    </row>
    <row r="18" spans="1:19" ht="15">
      <c r="A18" s="10" t="s">
        <v>16</v>
      </c>
      <c r="B18" s="3">
        <v>172272</v>
      </c>
      <c r="C18" s="3">
        <v>367</v>
      </c>
      <c r="D18" s="3">
        <v>172639</v>
      </c>
      <c r="E18" s="3">
        <v>193923</v>
      </c>
      <c r="F18" s="3">
        <v>0</v>
      </c>
      <c r="G18" s="3">
        <v>193923</v>
      </c>
      <c r="H18" s="4">
        <f t="shared" si="0"/>
        <v>12.56791585399833</v>
      </c>
      <c r="I18" s="4">
        <f t="shared" si="1"/>
        <v>-100</v>
      </c>
      <c r="J18" s="5">
        <f t="shared" si="2"/>
        <v>12.328616361308859</v>
      </c>
      <c r="L18" s="69">
        <f t="shared" si="3"/>
        <v>86136</v>
      </c>
      <c r="M18" s="69">
        <f t="shared" si="3"/>
        <v>183.5</v>
      </c>
      <c r="N18" s="69">
        <f t="shared" si="4"/>
        <v>96961.5</v>
      </c>
      <c r="O18" s="69">
        <f t="shared" si="4"/>
        <v>0</v>
      </c>
      <c r="P18" s="69">
        <f t="shared" si="5"/>
        <v>10825.5</v>
      </c>
      <c r="Q18" s="69">
        <f t="shared" si="5"/>
        <v>-183.5</v>
      </c>
      <c r="R18" s="69">
        <f t="shared" si="6"/>
        <v>318.95230263157896</v>
      </c>
      <c r="S18" s="69">
        <f t="shared" si="7"/>
        <v>0</v>
      </c>
    </row>
    <row r="19" spans="1:19" ht="15">
      <c r="A19" s="6" t="s">
        <v>17</v>
      </c>
      <c r="B19" s="7">
        <v>75747</v>
      </c>
      <c r="C19" s="7">
        <v>3512</v>
      </c>
      <c r="D19" s="7">
        <v>79259</v>
      </c>
      <c r="E19" s="7">
        <v>79560</v>
      </c>
      <c r="F19" s="7">
        <v>13644</v>
      </c>
      <c r="G19" s="7">
        <v>93204</v>
      </c>
      <c r="H19" s="8">
        <f t="shared" si="0"/>
        <v>5.0338627272367225</v>
      </c>
      <c r="I19" s="8">
        <f t="shared" si="1"/>
        <v>288.49658314350796</v>
      </c>
      <c r="J19" s="9">
        <f t="shared" si="2"/>
        <v>17.59421642967991</v>
      </c>
      <c r="L19" s="69">
        <f t="shared" si="3"/>
        <v>37873.5</v>
      </c>
      <c r="M19" s="69">
        <f t="shared" si="3"/>
        <v>1756</v>
      </c>
      <c r="N19" s="69">
        <f t="shared" si="4"/>
        <v>39780</v>
      </c>
      <c r="O19" s="69">
        <f t="shared" si="4"/>
        <v>6822</v>
      </c>
      <c r="P19" s="69">
        <f t="shared" si="5"/>
        <v>1906.5</v>
      </c>
      <c r="Q19" s="69">
        <f t="shared" si="5"/>
        <v>5066</v>
      </c>
      <c r="R19" s="69">
        <f t="shared" si="6"/>
        <v>130.85526315789474</v>
      </c>
      <c r="S19" s="69">
        <f t="shared" si="7"/>
        <v>22.44078947368421</v>
      </c>
    </row>
    <row r="20" spans="1:19" ht="15">
      <c r="A20" s="10" t="s">
        <v>54</v>
      </c>
      <c r="B20" s="3">
        <v>0</v>
      </c>
      <c r="C20" s="3">
        <v>0</v>
      </c>
      <c r="D20" s="3">
        <v>0</v>
      </c>
      <c r="E20" s="3">
        <v>0</v>
      </c>
      <c r="F20" s="3">
        <v>0</v>
      </c>
      <c r="G20" s="3">
        <v>0</v>
      </c>
      <c r="H20" s="4">
        <f t="shared" si="0"/>
        <v>0</v>
      </c>
      <c r="I20" s="4">
        <f t="shared" si="1"/>
        <v>0</v>
      </c>
      <c r="J20" s="5">
        <f t="shared" si="2"/>
        <v>0</v>
      </c>
      <c r="L20" s="69">
        <f t="shared" si="3"/>
        <v>0</v>
      </c>
      <c r="M20" s="69">
        <f t="shared" si="3"/>
        <v>0</v>
      </c>
      <c r="N20" s="69">
        <f t="shared" si="4"/>
        <v>0</v>
      </c>
      <c r="O20" s="69">
        <f t="shared" si="4"/>
        <v>0</v>
      </c>
      <c r="P20" s="69">
        <f t="shared" si="5"/>
        <v>0</v>
      </c>
      <c r="Q20" s="69">
        <f t="shared" si="5"/>
        <v>0</v>
      </c>
      <c r="R20" s="69">
        <f t="shared" si="6"/>
        <v>0</v>
      </c>
      <c r="S20" s="69">
        <f t="shared" si="7"/>
        <v>0</v>
      </c>
    </row>
    <row r="21" spans="1:19" ht="15">
      <c r="A21" s="6" t="s">
        <v>18</v>
      </c>
      <c r="B21" s="7">
        <v>138818</v>
      </c>
      <c r="C21" s="7">
        <v>5249</v>
      </c>
      <c r="D21" s="7">
        <v>144067</v>
      </c>
      <c r="E21" s="7">
        <v>240879</v>
      </c>
      <c r="F21" s="7">
        <v>3528</v>
      </c>
      <c r="G21" s="7">
        <v>244407</v>
      </c>
      <c r="H21" s="8">
        <f t="shared" si="0"/>
        <v>73.52144534570445</v>
      </c>
      <c r="I21" s="8">
        <f t="shared" si="1"/>
        <v>-32.78719756144027</v>
      </c>
      <c r="J21" s="9">
        <f t="shared" si="2"/>
        <v>69.64814981918136</v>
      </c>
      <c r="L21" s="69">
        <f t="shared" si="3"/>
        <v>69409</v>
      </c>
      <c r="M21" s="69">
        <f t="shared" si="3"/>
        <v>2624.5</v>
      </c>
      <c r="N21" s="69">
        <f t="shared" si="4"/>
        <v>120439.5</v>
      </c>
      <c r="O21" s="69">
        <f t="shared" si="4"/>
        <v>1764</v>
      </c>
      <c r="P21" s="69">
        <f t="shared" si="5"/>
        <v>51030.5</v>
      </c>
      <c r="Q21" s="69">
        <f t="shared" si="5"/>
        <v>-860.5</v>
      </c>
      <c r="R21" s="69">
        <f t="shared" si="6"/>
        <v>396.1825657894737</v>
      </c>
      <c r="S21" s="69">
        <f t="shared" si="7"/>
        <v>5.802631578947368</v>
      </c>
    </row>
    <row r="22" spans="1:19" ht="15">
      <c r="A22" s="10" t="s">
        <v>19</v>
      </c>
      <c r="B22" s="3">
        <v>0</v>
      </c>
      <c r="C22" s="3">
        <v>0</v>
      </c>
      <c r="D22" s="3">
        <v>0</v>
      </c>
      <c r="E22" s="3">
        <v>0</v>
      </c>
      <c r="F22" s="3">
        <v>0</v>
      </c>
      <c r="G22" s="3">
        <v>0</v>
      </c>
      <c r="H22" s="4">
        <f t="shared" si="0"/>
        <v>0</v>
      </c>
      <c r="I22" s="4">
        <f t="shared" si="1"/>
        <v>0</v>
      </c>
      <c r="J22" s="5">
        <f t="shared" si="2"/>
        <v>0</v>
      </c>
      <c r="L22" s="69">
        <f t="shared" si="3"/>
        <v>0</v>
      </c>
      <c r="M22" s="69">
        <f t="shared" si="3"/>
        <v>0</v>
      </c>
      <c r="N22" s="69">
        <f t="shared" si="4"/>
        <v>0</v>
      </c>
      <c r="O22" s="69">
        <f t="shared" si="4"/>
        <v>0</v>
      </c>
      <c r="P22" s="69">
        <f t="shared" si="5"/>
        <v>0</v>
      </c>
      <c r="Q22" s="69">
        <f t="shared" si="5"/>
        <v>0</v>
      </c>
      <c r="R22" s="69">
        <f t="shared" si="6"/>
        <v>0</v>
      </c>
      <c r="S22" s="69">
        <f t="shared" si="7"/>
        <v>0</v>
      </c>
    </row>
    <row r="23" spans="1:19" ht="15">
      <c r="A23" s="6" t="s">
        <v>20</v>
      </c>
      <c r="B23" s="7">
        <v>301654</v>
      </c>
      <c r="C23" s="7">
        <v>1153</v>
      </c>
      <c r="D23" s="7">
        <v>302807</v>
      </c>
      <c r="E23" s="7">
        <v>445541</v>
      </c>
      <c r="F23" s="7">
        <v>0</v>
      </c>
      <c r="G23" s="7">
        <v>445541</v>
      </c>
      <c r="H23" s="8">
        <f t="shared" si="0"/>
        <v>47.69935091197199</v>
      </c>
      <c r="I23" s="8">
        <f t="shared" si="1"/>
        <v>-100</v>
      </c>
      <c r="J23" s="9">
        <f t="shared" si="2"/>
        <v>47.136955222303314</v>
      </c>
      <c r="L23" s="69">
        <f t="shared" si="3"/>
        <v>150827</v>
      </c>
      <c r="M23" s="69">
        <f t="shared" si="3"/>
        <v>576.5</v>
      </c>
      <c r="N23" s="69">
        <f t="shared" si="4"/>
        <v>222770.5</v>
      </c>
      <c r="O23" s="69">
        <f t="shared" si="4"/>
        <v>0</v>
      </c>
      <c r="P23" s="69">
        <f t="shared" si="5"/>
        <v>71943.5</v>
      </c>
      <c r="Q23" s="69">
        <f t="shared" si="5"/>
        <v>-576.5</v>
      </c>
      <c r="R23" s="69">
        <f t="shared" si="6"/>
        <v>732.797697368421</v>
      </c>
      <c r="S23" s="69">
        <f t="shared" si="7"/>
        <v>0</v>
      </c>
    </row>
    <row r="24" spans="1:19" ht="15">
      <c r="A24" s="10" t="s">
        <v>21</v>
      </c>
      <c r="B24" s="3">
        <v>101111</v>
      </c>
      <c r="C24" s="3">
        <v>271</v>
      </c>
      <c r="D24" s="3">
        <v>101382</v>
      </c>
      <c r="E24" s="3">
        <v>129630</v>
      </c>
      <c r="F24" s="3">
        <v>0</v>
      </c>
      <c r="G24" s="3">
        <v>129630</v>
      </c>
      <c r="H24" s="4">
        <f t="shared" si="0"/>
        <v>28.20563539080812</v>
      </c>
      <c r="I24" s="4">
        <f t="shared" si="1"/>
        <v>-100</v>
      </c>
      <c r="J24" s="5">
        <f t="shared" si="2"/>
        <v>27.862934248683196</v>
      </c>
      <c r="L24" s="69">
        <f t="shared" si="3"/>
        <v>50555.5</v>
      </c>
      <c r="M24" s="69">
        <f t="shared" si="3"/>
        <v>135.5</v>
      </c>
      <c r="N24" s="69">
        <f t="shared" si="4"/>
        <v>64815</v>
      </c>
      <c r="O24" s="69">
        <f t="shared" si="4"/>
        <v>0</v>
      </c>
      <c r="P24" s="69">
        <f t="shared" si="5"/>
        <v>14259.5</v>
      </c>
      <c r="Q24" s="69">
        <f t="shared" si="5"/>
        <v>-135.5</v>
      </c>
      <c r="R24" s="69">
        <f t="shared" si="6"/>
        <v>213.20723684210526</v>
      </c>
      <c r="S24" s="69">
        <f t="shared" si="7"/>
        <v>0</v>
      </c>
    </row>
    <row r="25" spans="1:19" ht="15">
      <c r="A25" s="6" t="s">
        <v>22</v>
      </c>
      <c r="B25" s="7">
        <v>51053</v>
      </c>
      <c r="C25" s="7">
        <v>9479</v>
      </c>
      <c r="D25" s="7">
        <v>60532</v>
      </c>
      <c r="E25" s="7">
        <v>63164</v>
      </c>
      <c r="F25" s="7">
        <v>474</v>
      </c>
      <c r="G25" s="7">
        <v>63638</v>
      </c>
      <c r="H25" s="8">
        <f t="shared" si="0"/>
        <v>23.722406126966096</v>
      </c>
      <c r="I25" s="8">
        <f t="shared" si="1"/>
        <v>-94.99947251819812</v>
      </c>
      <c r="J25" s="9">
        <f t="shared" si="2"/>
        <v>5.131170290094495</v>
      </c>
      <c r="L25" s="69">
        <f t="shared" si="3"/>
        <v>25526.5</v>
      </c>
      <c r="M25" s="69">
        <f t="shared" si="3"/>
        <v>4739.5</v>
      </c>
      <c r="N25" s="69">
        <f t="shared" si="4"/>
        <v>31582</v>
      </c>
      <c r="O25" s="69">
        <f t="shared" si="4"/>
        <v>237</v>
      </c>
      <c r="P25" s="69">
        <f t="shared" si="5"/>
        <v>6055.5</v>
      </c>
      <c r="Q25" s="69">
        <f t="shared" si="5"/>
        <v>-4502.5</v>
      </c>
      <c r="R25" s="69">
        <f t="shared" si="6"/>
        <v>103.88815789473684</v>
      </c>
      <c r="S25" s="69">
        <f t="shared" si="7"/>
        <v>0.7796052631578947</v>
      </c>
    </row>
    <row r="26" spans="1:19" ht="15">
      <c r="A26" s="10" t="s">
        <v>23</v>
      </c>
      <c r="B26" s="3">
        <v>80458</v>
      </c>
      <c r="C26" s="3">
        <v>1286</v>
      </c>
      <c r="D26" s="3">
        <v>81744</v>
      </c>
      <c r="E26" s="3">
        <v>81110</v>
      </c>
      <c r="F26" s="3">
        <v>0</v>
      </c>
      <c r="G26" s="3">
        <v>81110</v>
      </c>
      <c r="H26" s="4">
        <f t="shared" si="0"/>
        <v>0.8103606850779288</v>
      </c>
      <c r="I26" s="4">
        <f t="shared" si="1"/>
        <v>-100</v>
      </c>
      <c r="J26" s="5">
        <f t="shared" si="2"/>
        <v>-0.7755920923859855</v>
      </c>
      <c r="L26" s="69">
        <f t="shared" si="3"/>
        <v>40229</v>
      </c>
      <c r="M26" s="69">
        <f t="shared" si="3"/>
        <v>643</v>
      </c>
      <c r="N26" s="69">
        <f t="shared" si="4"/>
        <v>40555</v>
      </c>
      <c r="O26" s="69">
        <f t="shared" si="4"/>
        <v>0</v>
      </c>
      <c r="P26" s="69">
        <f t="shared" si="5"/>
        <v>326</v>
      </c>
      <c r="Q26" s="69">
        <f t="shared" si="5"/>
        <v>-643</v>
      </c>
      <c r="R26" s="69">
        <f t="shared" si="6"/>
        <v>133.4046052631579</v>
      </c>
      <c r="S26" s="69">
        <f t="shared" si="7"/>
        <v>0</v>
      </c>
    </row>
    <row r="27" spans="1:19" ht="15">
      <c r="A27" s="6" t="s">
        <v>24</v>
      </c>
      <c r="B27" s="7">
        <v>0</v>
      </c>
      <c r="C27" s="7">
        <v>0</v>
      </c>
      <c r="D27" s="7">
        <v>0</v>
      </c>
      <c r="E27" s="7">
        <v>0</v>
      </c>
      <c r="F27" s="7">
        <v>0</v>
      </c>
      <c r="G27" s="7">
        <v>0</v>
      </c>
      <c r="H27" s="8">
        <f t="shared" si="0"/>
        <v>0</v>
      </c>
      <c r="I27" s="8">
        <f t="shared" si="1"/>
        <v>0</v>
      </c>
      <c r="J27" s="9">
        <f t="shared" si="2"/>
        <v>0</v>
      </c>
      <c r="L27" s="69">
        <f t="shared" si="3"/>
        <v>0</v>
      </c>
      <c r="M27" s="69">
        <f t="shared" si="3"/>
        <v>0</v>
      </c>
      <c r="N27" s="69">
        <f t="shared" si="4"/>
        <v>0</v>
      </c>
      <c r="O27" s="69">
        <f t="shared" si="4"/>
        <v>0</v>
      </c>
      <c r="P27" s="69">
        <f t="shared" si="5"/>
        <v>0</v>
      </c>
      <c r="Q27" s="69">
        <f t="shared" si="5"/>
        <v>0</v>
      </c>
      <c r="R27" s="69">
        <f t="shared" si="6"/>
        <v>0</v>
      </c>
      <c r="S27" s="69">
        <f t="shared" si="7"/>
        <v>0</v>
      </c>
    </row>
    <row r="28" spans="1:19" ht="15">
      <c r="A28" s="10" t="s">
        <v>25</v>
      </c>
      <c r="B28" s="3">
        <v>200360</v>
      </c>
      <c r="C28" s="3">
        <v>7470</v>
      </c>
      <c r="D28" s="3">
        <v>207830</v>
      </c>
      <c r="E28" s="3">
        <v>221354</v>
      </c>
      <c r="F28" s="3">
        <v>25466</v>
      </c>
      <c r="G28" s="3">
        <v>246820</v>
      </c>
      <c r="H28" s="4">
        <f t="shared" si="0"/>
        <v>10.478139349171492</v>
      </c>
      <c r="I28" s="4">
        <f t="shared" si="1"/>
        <v>240.9103078982597</v>
      </c>
      <c r="J28" s="5">
        <f t="shared" si="2"/>
        <v>18.76052542943752</v>
      </c>
      <c r="L28" s="69">
        <f t="shared" si="3"/>
        <v>100180</v>
      </c>
      <c r="M28" s="69">
        <f t="shared" si="3"/>
        <v>3735</v>
      </c>
      <c r="N28" s="69">
        <f t="shared" si="4"/>
        <v>110677</v>
      </c>
      <c r="O28" s="69">
        <f t="shared" si="4"/>
        <v>12733</v>
      </c>
      <c r="P28" s="69">
        <f t="shared" si="5"/>
        <v>10497</v>
      </c>
      <c r="Q28" s="69">
        <f t="shared" si="5"/>
        <v>8998</v>
      </c>
      <c r="R28" s="69">
        <f t="shared" si="6"/>
        <v>364.06907894736844</v>
      </c>
      <c r="S28" s="69">
        <f t="shared" si="7"/>
        <v>41.88486842105263</v>
      </c>
    </row>
    <row r="29" spans="1:19" ht="15">
      <c r="A29" s="6" t="s">
        <v>26</v>
      </c>
      <c r="B29" s="7">
        <v>904453</v>
      </c>
      <c r="C29" s="7">
        <v>22999</v>
      </c>
      <c r="D29" s="7">
        <v>927452</v>
      </c>
      <c r="E29" s="7">
        <v>1054318</v>
      </c>
      <c r="F29" s="7">
        <v>49923</v>
      </c>
      <c r="G29" s="7">
        <v>1104241</v>
      </c>
      <c r="H29" s="8">
        <f t="shared" si="0"/>
        <v>16.569683554590455</v>
      </c>
      <c r="I29" s="8">
        <f t="shared" si="1"/>
        <v>117.06595938953868</v>
      </c>
      <c r="J29" s="9">
        <f t="shared" si="2"/>
        <v>19.061795111768586</v>
      </c>
      <c r="L29" s="69">
        <f t="shared" si="3"/>
        <v>452226.5</v>
      </c>
      <c r="M29" s="69">
        <f t="shared" si="3"/>
        <v>11499.5</v>
      </c>
      <c r="N29" s="69">
        <f t="shared" si="4"/>
        <v>527159</v>
      </c>
      <c r="O29" s="69">
        <f t="shared" si="4"/>
        <v>24961.5</v>
      </c>
      <c r="P29" s="69">
        <f t="shared" si="5"/>
        <v>74932.5</v>
      </c>
      <c r="Q29" s="69">
        <f t="shared" si="5"/>
        <v>13462</v>
      </c>
      <c r="R29" s="69">
        <f t="shared" si="6"/>
        <v>1734.0756578947369</v>
      </c>
      <c r="S29" s="69">
        <f t="shared" si="7"/>
        <v>82.11019736842105</v>
      </c>
    </row>
    <row r="30" spans="1:19" ht="15">
      <c r="A30" s="10" t="s">
        <v>27</v>
      </c>
      <c r="B30" s="3">
        <v>444211</v>
      </c>
      <c r="C30" s="3">
        <v>23114</v>
      </c>
      <c r="D30" s="3">
        <v>467325</v>
      </c>
      <c r="E30" s="3">
        <v>438795</v>
      </c>
      <c r="F30" s="3">
        <v>32570</v>
      </c>
      <c r="G30" s="3">
        <v>471365</v>
      </c>
      <c r="H30" s="4">
        <f t="shared" si="0"/>
        <v>-1.2192404060232638</v>
      </c>
      <c r="I30" s="4">
        <f t="shared" si="1"/>
        <v>40.910270831530674</v>
      </c>
      <c r="J30" s="5">
        <f t="shared" si="2"/>
        <v>0.864494730647836</v>
      </c>
      <c r="L30" s="69">
        <f t="shared" si="3"/>
        <v>222105.5</v>
      </c>
      <c r="M30" s="69">
        <f t="shared" si="3"/>
        <v>11557</v>
      </c>
      <c r="N30" s="69">
        <f t="shared" si="4"/>
        <v>219397.5</v>
      </c>
      <c r="O30" s="69">
        <f t="shared" si="4"/>
        <v>16285</v>
      </c>
      <c r="P30" s="69">
        <f t="shared" si="5"/>
        <v>-2708</v>
      </c>
      <c r="Q30" s="69">
        <f t="shared" si="5"/>
        <v>4728</v>
      </c>
      <c r="R30" s="69">
        <f t="shared" si="6"/>
        <v>721.702302631579</v>
      </c>
      <c r="S30" s="69">
        <f t="shared" si="7"/>
        <v>53.56907894736842</v>
      </c>
    </row>
    <row r="31" spans="1:19" ht="15">
      <c r="A31" s="6" t="s">
        <v>75</v>
      </c>
      <c r="B31" s="7">
        <v>190717</v>
      </c>
      <c r="C31" s="7">
        <v>1935</v>
      </c>
      <c r="D31" s="7">
        <v>192652</v>
      </c>
      <c r="E31" s="7">
        <v>230844</v>
      </c>
      <c r="F31" s="7">
        <v>3504</v>
      </c>
      <c r="G31" s="7">
        <v>234348</v>
      </c>
      <c r="H31" s="8">
        <f t="shared" si="0"/>
        <v>21.040075085073696</v>
      </c>
      <c r="I31" s="8">
        <f t="shared" si="1"/>
        <v>81.08527131782945</v>
      </c>
      <c r="J31" s="9">
        <f t="shared" si="2"/>
        <v>21.643170068309697</v>
      </c>
      <c r="L31" s="69">
        <f t="shared" si="3"/>
        <v>95358.5</v>
      </c>
      <c r="M31" s="69">
        <f t="shared" si="3"/>
        <v>967.5</v>
      </c>
      <c r="N31" s="69">
        <f t="shared" si="4"/>
        <v>115422</v>
      </c>
      <c r="O31" s="69">
        <f t="shared" si="4"/>
        <v>1752</v>
      </c>
      <c r="P31" s="69">
        <f t="shared" si="5"/>
        <v>20063.5</v>
      </c>
      <c r="Q31" s="69">
        <f t="shared" si="5"/>
        <v>784.5</v>
      </c>
      <c r="R31" s="69">
        <f t="shared" si="6"/>
        <v>379.67763157894734</v>
      </c>
      <c r="S31" s="69">
        <f t="shared" si="7"/>
        <v>5.7631578947368425</v>
      </c>
    </row>
    <row r="32" spans="1:19" ht="15">
      <c r="A32" s="10" t="s">
        <v>55</v>
      </c>
      <c r="B32" s="3">
        <v>78</v>
      </c>
      <c r="C32" s="3">
        <v>42057</v>
      </c>
      <c r="D32" s="3">
        <v>42135</v>
      </c>
      <c r="E32" s="3">
        <v>1351</v>
      </c>
      <c r="F32" s="3">
        <v>85061</v>
      </c>
      <c r="G32" s="3">
        <v>86412</v>
      </c>
      <c r="H32" s="4">
        <f t="shared" si="0"/>
        <v>1632.0512820512822</v>
      </c>
      <c r="I32" s="4">
        <f t="shared" si="1"/>
        <v>102.25170601802316</v>
      </c>
      <c r="J32" s="5">
        <f t="shared" si="2"/>
        <v>105.08365966536132</v>
      </c>
      <c r="L32" s="69">
        <f t="shared" si="3"/>
        <v>39</v>
      </c>
      <c r="M32" s="69">
        <f t="shared" si="3"/>
        <v>21028.5</v>
      </c>
      <c r="N32" s="69">
        <f t="shared" si="4"/>
        <v>675.5</v>
      </c>
      <c r="O32" s="69">
        <f t="shared" si="4"/>
        <v>42530.5</v>
      </c>
      <c r="P32" s="69">
        <f t="shared" si="5"/>
        <v>636.5</v>
      </c>
      <c r="Q32" s="69">
        <f t="shared" si="5"/>
        <v>21502</v>
      </c>
      <c r="R32" s="69">
        <f t="shared" si="6"/>
        <v>2.2220394736842106</v>
      </c>
      <c r="S32" s="69">
        <f t="shared" si="7"/>
        <v>139.90296052631578</v>
      </c>
    </row>
    <row r="33" spans="1:19" ht="15">
      <c r="A33" s="6" t="s">
        <v>67</v>
      </c>
      <c r="B33" s="7">
        <v>82087</v>
      </c>
      <c r="C33" s="7">
        <v>0</v>
      </c>
      <c r="D33" s="7">
        <v>82087</v>
      </c>
      <c r="E33" s="7">
        <v>110282</v>
      </c>
      <c r="F33" s="7">
        <v>0</v>
      </c>
      <c r="G33" s="7">
        <v>110282</v>
      </c>
      <c r="H33" s="8">
        <f t="shared" si="0"/>
        <v>34.34770426498715</v>
      </c>
      <c r="I33" s="8">
        <f t="shared" si="1"/>
        <v>0</v>
      </c>
      <c r="J33" s="9">
        <f t="shared" si="2"/>
        <v>34.34770426498715</v>
      </c>
      <c r="L33" s="69">
        <f t="shared" si="3"/>
        <v>41043.5</v>
      </c>
      <c r="M33" s="69">
        <f t="shared" si="3"/>
        <v>0</v>
      </c>
      <c r="N33" s="69">
        <f t="shared" si="4"/>
        <v>55141</v>
      </c>
      <c r="O33" s="69">
        <f t="shared" si="4"/>
        <v>0</v>
      </c>
      <c r="P33" s="69">
        <f t="shared" si="5"/>
        <v>14097.5</v>
      </c>
      <c r="Q33" s="69">
        <f t="shared" si="5"/>
        <v>0</v>
      </c>
      <c r="R33" s="69">
        <f t="shared" si="6"/>
        <v>181.38486842105263</v>
      </c>
      <c r="S33" s="69">
        <f t="shared" si="7"/>
        <v>0</v>
      </c>
    </row>
    <row r="34" spans="1:19" ht="15">
      <c r="A34" s="10" t="s">
        <v>28</v>
      </c>
      <c r="B34" s="3">
        <v>486914</v>
      </c>
      <c r="C34" s="3">
        <v>56532</v>
      </c>
      <c r="D34" s="3">
        <v>543446</v>
      </c>
      <c r="E34" s="3">
        <v>709369</v>
      </c>
      <c r="F34" s="3">
        <v>18139</v>
      </c>
      <c r="G34" s="3">
        <v>727508</v>
      </c>
      <c r="H34" s="4">
        <f t="shared" si="0"/>
        <v>45.68671264330046</v>
      </c>
      <c r="I34" s="4">
        <f t="shared" si="1"/>
        <v>-67.91374796575391</v>
      </c>
      <c r="J34" s="5">
        <f t="shared" si="2"/>
        <v>33.86941848868149</v>
      </c>
      <c r="L34" s="69">
        <f t="shared" si="3"/>
        <v>243457</v>
      </c>
      <c r="M34" s="69">
        <f t="shared" si="3"/>
        <v>28266</v>
      </c>
      <c r="N34" s="69">
        <f t="shared" si="4"/>
        <v>354684.5</v>
      </c>
      <c r="O34" s="69">
        <f t="shared" si="4"/>
        <v>9069.5</v>
      </c>
      <c r="P34" s="69">
        <f t="shared" si="5"/>
        <v>111227.5</v>
      </c>
      <c r="Q34" s="69">
        <f t="shared" si="5"/>
        <v>-19196.5</v>
      </c>
      <c r="R34" s="69">
        <f t="shared" si="6"/>
        <v>1166.7253289473683</v>
      </c>
      <c r="S34" s="69">
        <f t="shared" si="7"/>
        <v>29.83388157894737</v>
      </c>
    </row>
    <row r="35" spans="1:19" ht="15">
      <c r="A35" s="6" t="s">
        <v>66</v>
      </c>
      <c r="B35" s="7">
        <v>112541</v>
      </c>
      <c r="C35" s="7">
        <v>296</v>
      </c>
      <c r="D35" s="7">
        <v>112837</v>
      </c>
      <c r="E35" s="7">
        <v>160770</v>
      </c>
      <c r="F35" s="7">
        <v>0</v>
      </c>
      <c r="G35" s="7">
        <v>160770</v>
      </c>
      <c r="H35" s="8">
        <f t="shared" si="0"/>
        <v>42.85460409983917</v>
      </c>
      <c r="I35" s="8">
        <f t="shared" si="1"/>
        <v>-100</v>
      </c>
      <c r="J35" s="9">
        <f t="shared" si="2"/>
        <v>42.47986032950185</v>
      </c>
      <c r="L35" s="69">
        <f t="shared" si="3"/>
        <v>56270.5</v>
      </c>
      <c r="M35" s="69">
        <f t="shared" si="3"/>
        <v>148</v>
      </c>
      <c r="N35" s="69">
        <f t="shared" si="4"/>
        <v>80385</v>
      </c>
      <c r="O35" s="69">
        <f t="shared" si="4"/>
        <v>0</v>
      </c>
      <c r="P35" s="69">
        <f t="shared" si="5"/>
        <v>24114.5</v>
      </c>
      <c r="Q35" s="69">
        <f t="shared" si="5"/>
        <v>-148</v>
      </c>
      <c r="R35" s="69">
        <f t="shared" si="6"/>
        <v>264.4243421052632</v>
      </c>
      <c r="S35" s="69">
        <f t="shared" si="7"/>
        <v>0</v>
      </c>
    </row>
    <row r="36" spans="1:19" ht="15">
      <c r="A36" s="10" t="s">
        <v>29</v>
      </c>
      <c r="B36" s="3">
        <v>33284</v>
      </c>
      <c r="C36" s="3">
        <v>4614</v>
      </c>
      <c r="D36" s="3">
        <v>37898</v>
      </c>
      <c r="E36" s="3">
        <v>28168</v>
      </c>
      <c r="F36" s="3">
        <v>6138</v>
      </c>
      <c r="G36" s="3">
        <v>34306</v>
      </c>
      <c r="H36" s="4">
        <f t="shared" si="0"/>
        <v>-15.37074870808797</v>
      </c>
      <c r="I36" s="4">
        <f t="shared" si="1"/>
        <v>33.02990897269181</v>
      </c>
      <c r="J36" s="5">
        <f t="shared" si="2"/>
        <v>-9.478072721515646</v>
      </c>
      <c r="L36" s="69">
        <f t="shared" si="3"/>
        <v>16642</v>
      </c>
      <c r="M36" s="69">
        <f t="shared" si="3"/>
        <v>2307</v>
      </c>
      <c r="N36" s="69">
        <f t="shared" si="4"/>
        <v>14084</v>
      </c>
      <c r="O36" s="69">
        <f t="shared" si="4"/>
        <v>3069</v>
      </c>
      <c r="P36" s="69">
        <f t="shared" si="5"/>
        <v>-2558</v>
      </c>
      <c r="Q36" s="69">
        <f t="shared" si="5"/>
        <v>762</v>
      </c>
      <c r="R36" s="69">
        <f t="shared" si="6"/>
        <v>46.328947368421055</v>
      </c>
      <c r="S36" s="69">
        <f t="shared" si="7"/>
        <v>10.095394736842104</v>
      </c>
    </row>
    <row r="37" spans="1:19" ht="15">
      <c r="A37" s="6" t="s">
        <v>30</v>
      </c>
      <c r="B37" s="7">
        <v>122262</v>
      </c>
      <c r="C37" s="7">
        <v>574</v>
      </c>
      <c r="D37" s="7">
        <v>122836</v>
      </c>
      <c r="E37" s="7">
        <v>143730</v>
      </c>
      <c r="F37" s="7">
        <v>0</v>
      </c>
      <c r="G37" s="7">
        <v>143730</v>
      </c>
      <c r="H37" s="8">
        <f t="shared" si="0"/>
        <v>17.559012612258922</v>
      </c>
      <c r="I37" s="8">
        <f t="shared" si="1"/>
        <v>-100</v>
      </c>
      <c r="J37" s="9">
        <f t="shared" si="2"/>
        <v>17.0096714318278</v>
      </c>
      <c r="L37" s="69">
        <f t="shared" si="3"/>
        <v>61131</v>
      </c>
      <c r="M37" s="69">
        <f t="shared" si="3"/>
        <v>287</v>
      </c>
      <c r="N37" s="69">
        <f t="shared" si="4"/>
        <v>71865</v>
      </c>
      <c r="O37" s="69">
        <f t="shared" si="4"/>
        <v>0</v>
      </c>
      <c r="P37" s="69">
        <f t="shared" si="5"/>
        <v>10734</v>
      </c>
      <c r="Q37" s="69">
        <f t="shared" si="5"/>
        <v>-287</v>
      </c>
      <c r="R37" s="69">
        <f t="shared" si="6"/>
        <v>236.39802631578948</v>
      </c>
      <c r="S37" s="69">
        <f t="shared" si="7"/>
        <v>0</v>
      </c>
    </row>
    <row r="38" spans="1:19" ht="15">
      <c r="A38" s="10" t="s">
        <v>31</v>
      </c>
      <c r="B38" s="3">
        <v>325178</v>
      </c>
      <c r="C38" s="3">
        <v>219</v>
      </c>
      <c r="D38" s="3">
        <v>325397</v>
      </c>
      <c r="E38" s="3">
        <v>378940</v>
      </c>
      <c r="F38" s="3">
        <v>0</v>
      </c>
      <c r="G38" s="3">
        <v>378940</v>
      </c>
      <c r="H38" s="4">
        <f t="shared" si="0"/>
        <v>16.533098795121443</v>
      </c>
      <c r="I38" s="4">
        <f t="shared" si="1"/>
        <v>-100</v>
      </c>
      <c r="J38" s="5">
        <f t="shared" si="2"/>
        <v>16.454669219445783</v>
      </c>
      <c r="L38" s="69">
        <f t="shared" si="3"/>
        <v>162589</v>
      </c>
      <c r="M38" s="69">
        <f t="shared" si="3"/>
        <v>109.5</v>
      </c>
      <c r="N38" s="69">
        <f t="shared" si="4"/>
        <v>189470</v>
      </c>
      <c r="O38" s="69">
        <f t="shared" si="4"/>
        <v>0</v>
      </c>
      <c r="P38" s="69">
        <f t="shared" si="5"/>
        <v>26881</v>
      </c>
      <c r="Q38" s="69">
        <f t="shared" si="5"/>
        <v>-109.5</v>
      </c>
      <c r="R38" s="69">
        <f t="shared" si="6"/>
        <v>623.2565789473684</v>
      </c>
      <c r="S38" s="69">
        <f t="shared" si="7"/>
        <v>0</v>
      </c>
    </row>
    <row r="39" spans="1:19" ht="15">
      <c r="A39" s="6" t="s">
        <v>32</v>
      </c>
      <c r="B39" s="7">
        <v>20859</v>
      </c>
      <c r="C39" s="7">
        <v>1377</v>
      </c>
      <c r="D39" s="7">
        <v>22236</v>
      </c>
      <c r="E39" s="7">
        <v>24640</v>
      </c>
      <c r="F39" s="7">
        <v>0</v>
      </c>
      <c r="G39" s="7">
        <v>24640</v>
      </c>
      <c r="H39" s="8">
        <f t="shared" si="0"/>
        <v>18.126468191188454</v>
      </c>
      <c r="I39" s="8">
        <f t="shared" si="1"/>
        <v>-100</v>
      </c>
      <c r="J39" s="9">
        <f t="shared" si="2"/>
        <v>10.811296995862566</v>
      </c>
      <c r="L39" s="69">
        <f t="shared" si="3"/>
        <v>10429.5</v>
      </c>
      <c r="M39" s="69">
        <f t="shared" si="3"/>
        <v>688.5</v>
      </c>
      <c r="N39" s="69">
        <f t="shared" si="4"/>
        <v>12320</v>
      </c>
      <c r="O39" s="69">
        <f t="shared" si="4"/>
        <v>0</v>
      </c>
      <c r="P39" s="69">
        <f t="shared" si="5"/>
        <v>1890.5</v>
      </c>
      <c r="Q39" s="69">
        <f t="shared" si="5"/>
        <v>-688.5</v>
      </c>
      <c r="R39" s="69">
        <f t="shared" si="6"/>
        <v>40.526315789473685</v>
      </c>
      <c r="S39" s="69">
        <f t="shared" si="7"/>
        <v>0</v>
      </c>
    </row>
    <row r="40" spans="1:19" ht="15">
      <c r="A40" s="10" t="s">
        <v>33</v>
      </c>
      <c r="B40" s="3">
        <v>810670</v>
      </c>
      <c r="C40" s="3">
        <v>187027</v>
      </c>
      <c r="D40" s="3">
        <v>997697</v>
      </c>
      <c r="E40" s="3">
        <v>1047156</v>
      </c>
      <c r="F40" s="3">
        <v>341031</v>
      </c>
      <c r="G40" s="3">
        <v>1388187</v>
      </c>
      <c r="H40" s="4">
        <f t="shared" si="0"/>
        <v>29.17167281384534</v>
      </c>
      <c r="I40" s="4">
        <f t="shared" si="1"/>
        <v>82.34319109005651</v>
      </c>
      <c r="J40" s="5">
        <f t="shared" si="2"/>
        <v>39.139137433509376</v>
      </c>
      <c r="L40" s="69">
        <f t="shared" si="3"/>
        <v>405335</v>
      </c>
      <c r="M40" s="69">
        <f t="shared" si="3"/>
        <v>93513.5</v>
      </c>
      <c r="N40" s="69">
        <f t="shared" si="4"/>
        <v>523578</v>
      </c>
      <c r="O40" s="69">
        <f t="shared" si="4"/>
        <v>170515.5</v>
      </c>
      <c r="P40" s="69">
        <f t="shared" si="5"/>
        <v>118243</v>
      </c>
      <c r="Q40" s="69">
        <f t="shared" si="5"/>
        <v>77002</v>
      </c>
      <c r="R40" s="69">
        <f t="shared" si="6"/>
        <v>1722.296052631579</v>
      </c>
      <c r="S40" s="69">
        <f t="shared" si="7"/>
        <v>560.90625</v>
      </c>
    </row>
    <row r="41" spans="1:19" ht="15">
      <c r="A41" s="6" t="s">
        <v>34</v>
      </c>
      <c r="B41" s="7">
        <v>10512</v>
      </c>
      <c r="C41" s="7">
        <v>1067</v>
      </c>
      <c r="D41" s="7">
        <v>11579</v>
      </c>
      <c r="E41" s="7">
        <v>9252</v>
      </c>
      <c r="F41" s="7">
        <v>0</v>
      </c>
      <c r="G41" s="7">
        <v>9252</v>
      </c>
      <c r="H41" s="8">
        <f t="shared" si="0"/>
        <v>-11.986301369863012</v>
      </c>
      <c r="I41" s="8">
        <f t="shared" si="1"/>
        <v>-100</v>
      </c>
      <c r="J41" s="9">
        <f t="shared" si="2"/>
        <v>-20.09672683305985</v>
      </c>
      <c r="L41" s="69">
        <f t="shared" si="3"/>
        <v>5256</v>
      </c>
      <c r="M41" s="69">
        <f t="shared" si="3"/>
        <v>533.5</v>
      </c>
      <c r="N41" s="69">
        <f t="shared" si="4"/>
        <v>4626</v>
      </c>
      <c r="O41" s="69">
        <f t="shared" si="4"/>
        <v>0</v>
      </c>
      <c r="P41" s="69">
        <f t="shared" si="5"/>
        <v>-630</v>
      </c>
      <c r="Q41" s="69">
        <f t="shared" si="5"/>
        <v>-533.5</v>
      </c>
      <c r="R41" s="69">
        <f t="shared" si="6"/>
        <v>15.217105263157896</v>
      </c>
      <c r="S41" s="69">
        <f t="shared" si="7"/>
        <v>0</v>
      </c>
    </row>
    <row r="42" spans="1:19" ht="15">
      <c r="A42" s="10" t="s">
        <v>35</v>
      </c>
      <c r="B42" s="3">
        <v>368462</v>
      </c>
      <c r="C42" s="3">
        <v>54549</v>
      </c>
      <c r="D42" s="3">
        <v>423011</v>
      </c>
      <c r="E42" s="3">
        <v>459371</v>
      </c>
      <c r="F42" s="3">
        <v>89175</v>
      </c>
      <c r="G42" s="3">
        <v>548546</v>
      </c>
      <c r="H42" s="4">
        <f t="shared" si="0"/>
        <v>24.672557821430704</v>
      </c>
      <c r="I42" s="4">
        <f t="shared" si="1"/>
        <v>63.476874003189785</v>
      </c>
      <c r="J42" s="5">
        <f t="shared" si="2"/>
        <v>29.676533234360335</v>
      </c>
      <c r="L42" s="69">
        <f t="shared" si="3"/>
        <v>184231</v>
      </c>
      <c r="M42" s="69">
        <f t="shared" si="3"/>
        <v>27274.5</v>
      </c>
      <c r="N42" s="69">
        <f t="shared" si="4"/>
        <v>229685.5</v>
      </c>
      <c r="O42" s="69">
        <f t="shared" si="4"/>
        <v>44587.5</v>
      </c>
      <c r="P42" s="69">
        <f t="shared" si="5"/>
        <v>45454.5</v>
      </c>
      <c r="Q42" s="69">
        <f t="shared" si="5"/>
        <v>17313</v>
      </c>
      <c r="R42" s="69">
        <f t="shared" si="6"/>
        <v>755.5444078947369</v>
      </c>
      <c r="S42" s="69">
        <f t="shared" si="7"/>
        <v>146.66940789473685</v>
      </c>
    </row>
    <row r="43" spans="1:19" ht="15">
      <c r="A43" s="6" t="s">
        <v>36</v>
      </c>
      <c r="B43" s="7">
        <v>404465</v>
      </c>
      <c r="C43" s="7">
        <v>4417</v>
      </c>
      <c r="D43" s="7">
        <v>408882</v>
      </c>
      <c r="E43" s="7">
        <v>502321</v>
      </c>
      <c r="F43" s="7">
        <v>14108</v>
      </c>
      <c r="G43" s="7">
        <v>516429</v>
      </c>
      <c r="H43" s="8">
        <f t="shared" si="0"/>
        <v>24.193935198348434</v>
      </c>
      <c r="I43" s="8">
        <f t="shared" si="1"/>
        <v>219.4023092596785</v>
      </c>
      <c r="J43" s="9">
        <f t="shared" si="2"/>
        <v>26.30269857807387</v>
      </c>
      <c r="L43" s="69">
        <f t="shared" si="3"/>
        <v>202232.5</v>
      </c>
      <c r="M43" s="69">
        <f t="shared" si="3"/>
        <v>2208.5</v>
      </c>
      <c r="N43" s="69">
        <f t="shared" si="4"/>
        <v>251160.5</v>
      </c>
      <c r="O43" s="69">
        <f t="shared" si="4"/>
        <v>7054</v>
      </c>
      <c r="P43" s="69">
        <f t="shared" si="5"/>
        <v>48928</v>
      </c>
      <c r="Q43" s="69">
        <f t="shared" si="5"/>
        <v>4845.5</v>
      </c>
      <c r="R43" s="69">
        <f t="shared" si="6"/>
        <v>826.1858552631579</v>
      </c>
      <c r="S43" s="69">
        <f t="shared" si="7"/>
        <v>23.20394736842105</v>
      </c>
    </row>
    <row r="44" spans="1:19" ht="15">
      <c r="A44" s="10" t="s">
        <v>37</v>
      </c>
      <c r="B44" s="3">
        <v>325423</v>
      </c>
      <c r="C44" s="3">
        <v>514</v>
      </c>
      <c r="D44" s="3">
        <v>325937</v>
      </c>
      <c r="E44" s="3">
        <v>471217</v>
      </c>
      <c r="F44" s="3">
        <v>0</v>
      </c>
      <c r="G44" s="3">
        <v>471217</v>
      </c>
      <c r="H44" s="4">
        <f t="shared" si="0"/>
        <v>44.80138158642751</v>
      </c>
      <c r="I44" s="4">
        <f t="shared" si="1"/>
        <v>-100</v>
      </c>
      <c r="J44" s="5">
        <f t="shared" si="2"/>
        <v>44.57303098451541</v>
      </c>
      <c r="L44" s="69">
        <f t="shared" si="3"/>
        <v>162711.5</v>
      </c>
      <c r="M44" s="69">
        <f t="shared" si="3"/>
        <v>257</v>
      </c>
      <c r="N44" s="69">
        <f t="shared" si="4"/>
        <v>235608.5</v>
      </c>
      <c r="O44" s="69">
        <f t="shared" si="4"/>
        <v>0</v>
      </c>
      <c r="P44" s="69">
        <f t="shared" si="5"/>
        <v>72897</v>
      </c>
      <c r="Q44" s="69">
        <f t="shared" si="5"/>
        <v>-257</v>
      </c>
      <c r="R44" s="69">
        <f t="shared" si="6"/>
        <v>775.0279605263158</v>
      </c>
      <c r="S44" s="69">
        <f t="shared" si="7"/>
        <v>0</v>
      </c>
    </row>
    <row r="45" spans="1:19" ht="15">
      <c r="A45" s="6" t="s">
        <v>69</v>
      </c>
      <c r="B45" s="7">
        <v>226099</v>
      </c>
      <c r="C45" s="7">
        <v>1263</v>
      </c>
      <c r="D45" s="7">
        <v>227362</v>
      </c>
      <c r="E45" s="7">
        <v>312434</v>
      </c>
      <c r="F45" s="7">
        <v>0</v>
      </c>
      <c r="G45" s="7">
        <v>312434</v>
      </c>
      <c r="H45" s="8">
        <f t="shared" si="0"/>
        <v>38.18460055108603</v>
      </c>
      <c r="I45" s="8">
        <f t="shared" si="1"/>
        <v>-100</v>
      </c>
      <c r="J45" s="9">
        <f t="shared" si="2"/>
        <v>37.41698260923109</v>
      </c>
      <c r="L45" s="69">
        <f t="shared" si="3"/>
        <v>113049.5</v>
      </c>
      <c r="M45" s="69">
        <f t="shared" si="3"/>
        <v>631.5</v>
      </c>
      <c r="N45" s="69">
        <f t="shared" si="4"/>
        <v>156217</v>
      </c>
      <c r="O45" s="69">
        <f t="shared" si="4"/>
        <v>0</v>
      </c>
      <c r="P45" s="69">
        <f t="shared" si="5"/>
        <v>43167.5</v>
      </c>
      <c r="Q45" s="69">
        <f t="shared" si="5"/>
        <v>-631.5</v>
      </c>
      <c r="R45" s="69">
        <f t="shared" si="6"/>
        <v>513.8717105263158</v>
      </c>
      <c r="S45" s="69">
        <f t="shared" si="7"/>
        <v>0</v>
      </c>
    </row>
    <row r="46" spans="1:19" ht="15">
      <c r="A46" s="10" t="s">
        <v>38</v>
      </c>
      <c r="B46" s="3">
        <v>120591</v>
      </c>
      <c r="C46" s="3">
        <v>1516</v>
      </c>
      <c r="D46" s="3">
        <v>122107</v>
      </c>
      <c r="E46" s="3">
        <v>196517</v>
      </c>
      <c r="F46" s="3">
        <v>14212</v>
      </c>
      <c r="G46" s="3">
        <v>210729</v>
      </c>
      <c r="H46" s="4">
        <f t="shared" si="0"/>
        <v>62.961580880828585</v>
      </c>
      <c r="I46" s="4">
        <f t="shared" si="1"/>
        <v>837.467018469657</v>
      </c>
      <c r="J46" s="5">
        <f t="shared" si="2"/>
        <v>72.57732971901693</v>
      </c>
      <c r="L46" s="69">
        <f t="shared" si="3"/>
        <v>60295.5</v>
      </c>
      <c r="M46" s="69">
        <f t="shared" si="3"/>
        <v>758</v>
      </c>
      <c r="N46" s="69">
        <f t="shared" si="4"/>
        <v>98258.5</v>
      </c>
      <c r="O46" s="69">
        <f t="shared" si="4"/>
        <v>7106</v>
      </c>
      <c r="P46" s="69">
        <f t="shared" si="5"/>
        <v>37963</v>
      </c>
      <c r="Q46" s="69">
        <f t="shared" si="5"/>
        <v>6348</v>
      </c>
      <c r="R46" s="69">
        <f t="shared" si="6"/>
        <v>323.21875</v>
      </c>
      <c r="S46" s="69">
        <f t="shared" si="7"/>
        <v>23.375</v>
      </c>
    </row>
    <row r="47" spans="1:19" ht="15">
      <c r="A47" s="6" t="s">
        <v>39</v>
      </c>
      <c r="B47" s="7">
        <v>468079</v>
      </c>
      <c r="C47" s="7">
        <v>8896</v>
      </c>
      <c r="D47" s="7">
        <v>476975</v>
      </c>
      <c r="E47" s="7">
        <v>606603</v>
      </c>
      <c r="F47" s="7">
        <v>1932</v>
      </c>
      <c r="G47" s="7">
        <v>608535</v>
      </c>
      <c r="H47" s="8">
        <f t="shared" si="0"/>
        <v>29.59414970549843</v>
      </c>
      <c r="I47" s="8">
        <f t="shared" si="1"/>
        <v>-78.28237410071942</v>
      </c>
      <c r="J47" s="9">
        <f t="shared" si="2"/>
        <v>27.58215839404581</v>
      </c>
      <c r="L47" s="69">
        <f t="shared" si="3"/>
        <v>234039.5</v>
      </c>
      <c r="M47" s="69">
        <f t="shared" si="3"/>
        <v>4448</v>
      </c>
      <c r="N47" s="69">
        <f t="shared" si="4"/>
        <v>303301.5</v>
      </c>
      <c r="O47" s="69">
        <f t="shared" si="4"/>
        <v>966</v>
      </c>
      <c r="P47" s="69">
        <f t="shared" si="5"/>
        <v>69262</v>
      </c>
      <c r="Q47" s="69">
        <f t="shared" si="5"/>
        <v>-3482</v>
      </c>
      <c r="R47" s="69">
        <f t="shared" si="6"/>
        <v>997.702302631579</v>
      </c>
      <c r="S47" s="69">
        <f t="shared" si="7"/>
        <v>3.1776315789473686</v>
      </c>
    </row>
    <row r="48" spans="1:19" ht="15">
      <c r="A48" s="10" t="s">
        <v>40</v>
      </c>
      <c r="B48" s="3">
        <v>671822</v>
      </c>
      <c r="C48" s="3">
        <v>72434</v>
      </c>
      <c r="D48" s="3">
        <v>744256</v>
      </c>
      <c r="E48" s="3">
        <v>806349</v>
      </c>
      <c r="F48" s="3">
        <v>135629</v>
      </c>
      <c r="G48" s="3">
        <v>941978</v>
      </c>
      <c r="H48" s="4">
        <f t="shared" si="0"/>
        <v>20.02420283944259</v>
      </c>
      <c r="I48" s="4">
        <f t="shared" si="1"/>
        <v>87.24494022144297</v>
      </c>
      <c r="J48" s="5">
        <f t="shared" si="2"/>
        <v>26.56639650872818</v>
      </c>
      <c r="L48" s="69">
        <f t="shared" si="3"/>
        <v>335911</v>
      </c>
      <c r="M48" s="69">
        <f t="shared" si="3"/>
        <v>36217</v>
      </c>
      <c r="N48" s="69">
        <f t="shared" si="4"/>
        <v>403174.5</v>
      </c>
      <c r="O48" s="69">
        <f t="shared" si="4"/>
        <v>67814.5</v>
      </c>
      <c r="P48" s="69">
        <f t="shared" si="5"/>
        <v>67263.5</v>
      </c>
      <c r="Q48" s="69">
        <f t="shared" si="5"/>
        <v>31597.5</v>
      </c>
      <c r="R48" s="69">
        <f t="shared" si="6"/>
        <v>1326.2319078947369</v>
      </c>
      <c r="S48" s="69">
        <f t="shared" si="7"/>
        <v>223.07401315789474</v>
      </c>
    </row>
    <row r="49" spans="1:19" ht="15">
      <c r="A49" s="6" t="s">
        <v>41</v>
      </c>
      <c r="B49" s="7">
        <v>26854</v>
      </c>
      <c r="C49" s="7">
        <v>0</v>
      </c>
      <c r="D49" s="7">
        <v>26854</v>
      </c>
      <c r="E49" s="7">
        <v>39386</v>
      </c>
      <c r="F49" s="7">
        <v>0</v>
      </c>
      <c r="G49" s="7">
        <v>39386</v>
      </c>
      <c r="H49" s="8">
        <f t="shared" si="0"/>
        <v>46.667163178669846</v>
      </c>
      <c r="I49" s="8">
        <f t="shared" si="1"/>
        <v>0</v>
      </c>
      <c r="J49" s="9">
        <f t="shared" si="2"/>
        <v>46.667163178669846</v>
      </c>
      <c r="L49" s="69">
        <f t="shared" si="3"/>
        <v>13427</v>
      </c>
      <c r="M49" s="69">
        <f t="shared" si="3"/>
        <v>0</v>
      </c>
      <c r="N49" s="69">
        <f t="shared" si="4"/>
        <v>19693</v>
      </c>
      <c r="O49" s="69">
        <f t="shared" si="4"/>
        <v>0</v>
      </c>
      <c r="P49" s="69">
        <f t="shared" si="5"/>
        <v>6266</v>
      </c>
      <c r="Q49" s="69">
        <f t="shared" si="5"/>
        <v>0</v>
      </c>
      <c r="R49" s="69">
        <f t="shared" si="6"/>
        <v>64.77960526315789</v>
      </c>
      <c r="S49" s="69">
        <f t="shared" si="7"/>
        <v>0</v>
      </c>
    </row>
    <row r="50" spans="1:19" ht="15">
      <c r="A50" s="10" t="s">
        <v>42</v>
      </c>
      <c r="B50" s="3">
        <v>70894</v>
      </c>
      <c r="C50" s="3">
        <v>0</v>
      </c>
      <c r="D50" s="3">
        <v>70894</v>
      </c>
      <c r="E50" s="3">
        <v>61665</v>
      </c>
      <c r="F50" s="3">
        <v>0</v>
      </c>
      <c r="G50" s="3">
        <v>61665</v>
      </c>
      <c r="H50" s="4">
        <f t="shared" si="0"/>
        <v>-13.018026913420035</v>
      </c>
      <c r="I50" s="4">
        <f t="shared" si="1"/>
        <v>0</v>
      </c>
      <c r="J50" s="5">
        <f t="shared" si="2"/>
        <v>-13.018026913420035</v>
      </c>
      <c r="L50" s="69">
        <f t="shared" si="3"/>
        <v>35447</v>
      </c>
      <c r="M50" s="69">
        <f t="shared" si="3"/>
        <v>0</v>
      </c>
      <c r="N50" s="69">
        <f t="shared" si="4"/>
        <v>30832.5</v>
      </c>
      <c r="O50" s="69">
        <f t="shared" si="4"/>
        <v>0</v>
      </c>
      <c r="P50" s="69">
        <f t="shared" si="5"/>
        <v>-4614.5</v>
      </c>
      <c r="Q50" s="69">
        <f t="shared" si="5"/>
        <v>0</v>
      </c>
      <c r="R50" s="69">
        <f t="shared" si="6"/>
        <v>101.42269736842105</v>
      </c>
      <c r="S50" s="69">
        <f t="shared" si="7"/>
        <v>0</v>
      </c>
    </row>
    <row r="51" spans="1:19" ht="15">
      <c r="A51" s="6" t="s">
        <v>43</v>
      </c>
      <c r="B51" s="7">
        <v>249187</v>
      </c>
      <c r="C51" s="7">
        <v>4105</v>
      </c>
      <c r="D51" s="7">
        <v>253292</v>
      </c>
      <c r="E51" s="7">
        <v>335295</v>
      </c>
      <c r="F51" s="7">
        <v>3945</v>
      </c>
      <c r="G51" s="7">
        <v>339240</v>
      </c>
      <c r="H51" s="8">
        <f t="shared" si="0"/>
        <v>34.555574729018765</v>
      </c>
      <c r="I51" s="8">
        <f t="shared" si="1"/>
        <v>-3.8976857490864796</v>
      </c>
      <c r="J51" s="9">
        <f t="shared" si="2"/>
        <v>33.93237844069296</v>
      </c>
      <c r="L51" s="69">
        <f t="shared" si="3"/>
        <v>124593.5</v>
      </c>
      <c r="M51" s="69">
        <f t="shared" si="3"/>
        <v>2052.5</v>
      </c>
      <c r="N51" s="69">
        <f t="shared" si="4"/>
        <v>167647.5</v>
      </c>
      <c r="O51" s="69">
        <f t="shared" si="4"/>
        <v>1972.5</v>
      </c>
      <c r="P51" s="69">
        <f t="shared" si="5"/>
        <v>43054</v>
      </c>
      <c r="Q51" s="69">
        <f t="shared" si="5"/>
        <v>-80</v>
      </c>
      <c r="R51" s="69">
        <f t="shared" si="6"/>
        <v>551.4720394736842</v>
      </c>
      <c r="S51" s="69">
        <f t="shared" si="7"/>
        <v>6.488486842105263</v>
      </c>
    </row>
    <row r="52" spans="1:19" ht="15">
      <c r="A52" s="10" t="s">
        <v>73</v>
      </c>
      <c r="B52" s="3">
        <v>331995</v>
      </c>
      <c r="C52" s="3">
        <v>5785</v>
      </c>
      <c r="D52" s="3">
        <v>337780</v>
      </c>
      <c r="E52" s="3">
        <v>449639</v>
      </c>
      <c r="F52" s="3">
        <v>0</v>
      </c>
      <c r="G52" s="3">
        <v>449639</v>
      </c>
      <c r="H52" s="4">
        <f t="shared" si="0"/>
        <v>35.4354734258046</v>
      </c>
      <c r="I52" s="4">
        <f t="shared" si="1"/>
        <v>-100</v>
      </c>
      <c r="J52" s="5">
        <f t="shared" si="2"/>
        <v>33.11593344780626</v>
      </c>
      <c r="L52" s="69">
        <f t="shared" si="3"/>
        <v>165997.5</v>
      </c>
      <c r="M52" s="69">
        <f t="shared" si="3"/>
        <v>2892.5</v>
      </c>
      <c r="N52" s="69">
        <f t="shared" si="4"/>
        <v>224819.5</v>
      </c>
      <c r="O52" s="69">
        <f t="shared" si="4"/>
        <v>0</v>
      </c>
      <c r="P52" s="69">
        <f t="shared" si="5"/>
        <v>58822</v>
      </c>
      <c r="Q52" s="69">
        <f t="shared" si="5"/>
        <v>-2892.5</v>
      </c>
      <c r="R52" s="69">
        <f t="shared" si="6"/>
        <v>739.5378289473684</v>
      </c>
      <c r="S52" s="69">
        <f t="shared" si="7"/>
        <v>0</v>
      </c>
    </row>
    <row r="53" spans="1:19" ht="15">
      <c r="A53" s="6" t="s">
        <v>44</v>
      </c>
      <c r="B53" s="7">
        <v>175626</v>
      </c>
      <c r="C53" s="7">
        <v>117</v>
      </c>
      <c r="D53" s="7">
        <v>175743</v>
      </c>
      <c r="E53" s="7">
        <v>263088</v>
      </c>
      <c r="F53" s="7">
        <v>0</v>
      </c>
      <c r="G53" s="7">
        <v>263088</v>
      </c>
      <c r="H53" s="8">
        <f t="shared" si="0"/>
        <v>49.80014348672748</v>
      </c>
      <c r="I53" s="8">
        <f t="shared" si="1"/>
        <v>-100</v>
      </c>
      <c r="J53" s="9">
        <f t="shared" si="2"/>
        <v>49.700414810262714</v>
      </c>
      <c r="L53" s="69">
        <f t="shared" si="3"/>
        <v>87813</v>
      </c>
      <c r="M53" s="69">
        <f t="shared" si="3"/>
        <v>58.5</v>
      </c>
      <c r="N53" s="69">
        <f t="shared" si="4"/>
        <v>131544</v>
      </c>
      <c r="O53" s="69">
        <f t="shared" si="4"/>
        <v>0</v>
      </c>
      <c r="P53" s="69">
        <f t="shared" si="5"/>
        <v>43731</v>
      </c>
      <c r="Q53" s="69">
        <f t="shared" si="5"/>
        <v>-58.5</v>
      </c>
      <c r="R53" s="69">
        <f t="shared" si="6"/>
        <v>432.7105263157895</v>
      </c>
      <c r="S53" s="69">
        <f t="shared" si="7"/>
        <v>0</v>
      </c>
    </row>
    <row r="54" spans="1:19" ht="15">
      <c r="A54" s="10" t="s">
        <v>70</v>
      </c>
      <c r="B54" s="3">
        <v>21816</v>
      </c>
      <c r="C54" s="3">
        <v>321</v>
      </c>
      <c r="D54" s="3">
        <v>22137</v>
      </c>
      <c r="E54" s="3">
        <v>1866</v>
      </c>
      <c r="F54" s="3">
        <v>1431</v>
      </c>
      <c r="G54" s="3">
        <v>3297</v>
      </c>
      <c r="H54" s="4">
        <f t="shared" si="0"/>
        <v>-91.44664466446645</v>
      </c>
      <c r="I54" s="4">
        <f t="shared" si="1"/>
        <v>345.7943925233645</v>
      </c>
      <c r="J54" s="5">
        <f t="shared" si="2"/>
        <v>-85.1063829787234</v>
      </c>
      <c r="L54" s="69">
        <f t="shared" si="3"/>
        <v>10908</v>
      </c>
      <c r="M54" s="69">
        <f t="shared" si="3"/>
        <v>160.5</v>
      </c>
      <c r="N54" s="69">
        <f t="shared" si="4"/>
        <v>933</v>
      </c>
      <c r="O54" s="69">
        <f t="shared" si="4"/>
        <v>715.5</v>
      </c>
      <c r="P54" s="69">
        <f t="shared" si="5"/>
        <v>-9975</v>
      </c>
      <c r="Q54" s="69">
        <f t="shared" si="5"/>
        <v>555</v>
      </c>
      <c r="R54" s="69">
        <f t="shared" si="6"/>
        <v>3.0690789473684212</v>
      </c>
      <c r="S54" s="69">
        <f t="shared" si="7"/>
        <v>2.3536184210526314</v>
      </c>
    </row>
    <row r="55" spans="1:19" ht="15">
      <c r="A55" s="6" t="s">
        <v>45</v>
      </c>
      <c r="B55" s="7">
        <v>0</v>
      </c>
      <c r="C55" s="7">
        <v>0</v>
      </c>
      <c r="D55" s="7">
        <v>0</v>
      </c>
      <c r="E55" s="7">
        <v>0</v>
      </c>
      <c r="F55" s="7">
        <v>0</v>
      </c>
      <c r="G55" s="7">
        <v>0</v>
      </c>
      <c r="H55" s="8">
        <f t="shared" si="0"/>
        <v>0</v>
      </c>
      <c r="I55" s="8">
        <f t="shared" si="1"/>
        <v>0</v>
      </c>
      <c r="J55" s="9">
        <f t="shared" si="2"/>
        <v>0</v>
      </c>
      <c r="L55" s="69">
        <f t="shared" si="3"/>
        <v>0</v>
      </c>
      <c r="M55" s="69">
        <f t="shared" si="3"/>
        <v>0</v>
      </c>
      <c r="N55" s="69">
        <f t="shared" si="4"/>
        <v>0</v>
      </c>
      <c r="O55" s="69">
        <f t="shared" si="4"/>
        <v>0</v>
      </c>
      <c r="P55" s="69">
        <f t="shared" si="5"/>
        <v>0</v>
      </c>
      <c r="Q55" s="69">
        <f t="shared" si="5"/>
        <v>0</v>
      </c>
      <c r="R55" s="69">
        <f t="shared" si="6"/>
        <v>0</v>
      </c>
      <c r="S55" s="69">
        <f t="shared" si="7"/>
        <v>0</v>
      </c>
    </row>
    <row r="56" spans="1:19" ht="15">
      <c r="A56" s="10" t="s">
        <v>46</v>
      </c>
      <c r="B56" s="3">
        <v>6792</v>
      </c>
      <c r="C56" s="3">
        <v>708</v>
      </c>
      <c r="D56" s="3">
        <v>7500</v>
      </c>
      <c r="E56" s="3">
        <v>52</v>
      </c>
      <c r="F56" s="3">
        <v>0</v>
      </c>
      <c r="G56" s="3">
        <v>52</v>
      </c>
      <c r="H56" s="4">
        <f t="shared" si="0"/>
        <v>-99.2343934040047</v>
      </c>
      <c r="I56" s="4">
        <f t="shared" si="1"/>
        <v>-100</v>
      </c>
      <c r="J56" s="5">
        <f t="shared" si="2"/>
        <v>-99.30666666666667</v>
      </c>
      <c r="L56" s="69">
        <f t="shared" si="3"/>
        <v>3396</v>
      </c>
      <c r="M56" s="69">
        <f t="shared" si="3"/>
        <v>354</v>
      </c>
      <c r="N56" s="69">
        <f t="shared" si="4"/>
        <v>26</v>
      </c>
      <c r="O56" s="69">
        <f t="shared" si="4"/>
        <v>0</v>
      </c>
      <c r="P56" s="69">
        <f t="shared" si="5"/>
        <v>-3370</v>
      </c>
      <c r="Q56" s="69">
        <f t="shared" si="5"/>
        <v>-354</v>
      </c>
      <c r="R56" s="69">
        <f t="shared" si="6"/>
        <v>0.08552631578947369</v>
      </c>
      <c r="S56" s="69">
        <f t="shared" si="7"/>
        <v>0</v>
      </c>
    </row>
    <row r="57" spans="1:19" ht="15">
      <c r="A57" s="6" t="s">
        <v>47</v>
      </c>
      <c r="B57" s="7">
        <v>801220</v>
      </c>
      <c r="C57" s="7">
        <v>1761</v>
      </c>
      <c r="D57" s="7">
        <v>802981</v>
      </c>
      <c r="E57" s="7">
        <v>1081633</v>
      </c>
      <c r="F57" s="7">
        <v>0</v>
      </c>
      <c r="G57" s="7">
        <v>1081633</v>
      </c>
      <c r="H57" s="8">
        <f t="shared" si="0"/>
        <v>34.998252664686355</v>
      </c>
      <c r="I57" s="8">
        <f t="shared" si="1"/>
        <v>-100</v>
      </c>
      <c r="J57" s="9">
        <f t="shared" si="2"/>
        <v>34.70219096093183</v>
      </c>
      <c r="L57" s="69">
        <f t="shared" si="3"/>
        <v>400610</v>
      </c>
      <c r="M57" s="69">
        <f t="shared" si="3"/>
        <v>880.5</v>
      </c>
      <c r="N57" s="69">
        <f t="shared" si="4"/>
        <v>540816.5</v>
      </c>
      <c r="O57" s="69">
        <f t="shared" si="4"/>
        <v>0</v>
      </c>
      <c r="P57" s="69">
        <f t="shared" si="5"/>
        <v>140206.5</v>
      </c>
      <c r="Q57" s="69">
        <f t="shared" si="5"/>
        <v>-880.5</v>
      </c>
      <c r="R57" s="69">
        <f t="shared" si="6"/>
        <v>1779.001644736842</v>
      </c>
      <c r="S57" s="69">
        <f t="shared" si="7"/>
        <v>0</v>
      </c>
    </row>
    <row r="58" spans="1:19" ht="15">
      <c r="A58" s="10" t="s">
        <v>56</v>
      </c>
      <c r="B58" s="3">
        <v>9605</v>
      </c>
      <c r="C58" s="3">
        <v>7040</v>
      </c>
      <c r="D58" s="3">
        <v>16645</v>
      </c>
      <c r="E58" s="3">
        <v>13805</v>
      </c>
      <c r="F58" s="3">
        <v>4316</v>
      </c>
      <c r="G58" s="3">
        <v>18121</v>
      </c>
      <c r="H58" s="4">
        <f t="shared" si="0"/>
        <v>43.72722540343571</v>
      </c>
      <c r="I58" s="4">
        <f t="shared" si="1"/>
        <v>-38.69318181818181</v>
      </c>
      <c r="J58" s="5">
        <f t="shared" si="2"/>
        <v>8.867527786121958</v>
      </c>
      <c r="L58" s="69">
        <f t="shared" si="3"/>
        <v>4802.5</v>
      </c>
      <c r="M58" s="69">
        <f t="shared" si="3"/>
        <v>3520</v>
      </c>
      <c r="N58" s="69">
        <f t="shared" si="4"/>
        <v>6902.5</v>
      </c>
      <c r="O58" s="69">
        <f t="shared" si="4"/>
        <v>2158</v>
      </c>
      <c r="P58" s="69">
        <f t="shared" si="5"/>
        <v>2100</v>
      </c>
      <c r="Q58" s="69">
        <f t="shared" si="5"/>
        <v>-1362</v>
      </c>
      <c r="R58" s="69">
        <f t="shared" si="6"/>
        <v>22.705592105263158</v>
      </c>
      <c r="S58" s="69">
        <f t="shared" si="7"/>
        <v>7.098684210526316</v>
      </c>
    </row>
    <row r="59" spans="1:19" ht="15">
      <c r="A59" s="6" t="s">
        <v>57</v>
      </c>
      <c r="B59" s="7">
        <v>2683</v>
      </c>
      <c r="C59" s="7">
        <v>7093</v>
      </c>
      <c r="D59" s="7">
        <v>9776</v>
      </c>
      <c r="E59" s="7">
        <v>2839</v>
      </c>
      <c r="F59" s="7">
        <v>45837</v>
      </c>
      <c r="G59" s="7">
        <v>48676</v>
      </c>
      <c r="H59" s="8">
        <f t="shared" si="0"/>
        <v>5.814386880357809</v>
      </c>
      <c r="I59" s="8">
        <f t="shared" si="1"/>
        <v>546.228676159594</v>
      </c>
      <c r="J59" s="9">
        <f t="shared" si="2"/>
        <v>397.91325695581014</v>
      </c>
      <c r="L59" s="69">
        <f t="shared" si="3"/>
        <v>1341.5</v>
      </c>
      <c r="M59" s="69">
        <f t="shared" si="3"/>
        <v>3546.5</v>
      </c>
      <c r="N59" s="69">
        <f t="shared" si="4"/>
        <v>1419.5</v>
      </c>
      <c r="O59" s="69">
        <f t="shared" si="4"/>
        <v>22918.5</v>
      </c>
      <c r="P59" s="69">
        <f t="shared" si="5"/>
        <v>78</v>
      </c>
      <c r="Q59" s="69">
        <f t="shared" si="5"/>
        <v>19372</v>
      </c>
      <c r="R59" s="69">
        <f t="shared" si="6"/>
        <v>4.6694078947368425</v>
      </c>
      <c r="S59" s="69">
        <f t="shared" si="7"/>
        <v>75.38980263157895</v>
      </c>
    </row>
    <row r="60" spans="1:19" ht="15">
      <c r="A60" s="11" t="s">
        <v>48</v>
      </c>
      <c r="B60" s="12">
        <f>+B61-SUM(B59+B58+B32+B20+B10+B6+B5)</f>
        <v>26033738</v>
      </c>
      <c r="C60" s="12">
        <f>+C61-SUM(C59+C58+C32+C20+C10+C6+C5)</f>
        <v>9984812</v>
      </c>
      <c r="D60" s="12">
        <f>+D61-SUM(D59+D58+D32+D20+D10+D6+D5)</f>
        <v>36018550</v>
      </c>
      <c r="E60" s="12">
        <f>+E61-SUM(E59+E58+E32+E20+E10+E6+E5)</f>
        <v>34433567</v>
      </c>
      <c r="F60" s="12">
        <f>+F61-SUM(F59+F58+F32+F20+F10+F6+F5)</f>
        <v>22039869</v>
      </c>
      <c r="G60" s="12">
        <f>+G61-SUM(G59+G58+G32+G20+G10+G6+G5)</f>
        <v>56473436</v>
      </c>
      <c r="H60" s="13">
        <f aca="true" t="shared" si="8" ref="H60:J61">+_xlfn.IFERROR(((E60-B60)/B60)*100,0)</f>
        <v>32.26516683850779</v>
      </c>
      <c r="I60" s="13">
        <f t="shared" si="8"/>
        <v>120.73394070914904</v>
      </c>
      <c r="J60" s="13">
        <f t="shared" si="8"/>
        <v>56.789865222225764</v>
      </c>
      <c r="L60" s="70">
        <f t="shared" si="3"/>
        <v>13016869</v>
      </c>
      <c r="M60" s="70">
        <f t="shared" si="3"/>
        <v>4992406</v>
      </c>
      <c r="N60" s="70">
        <f t="shared" si="4"/>
        <v>17216783.5</v>
      </c>
      <c r="O60" s="70">
        <f t="shared" si="4"/>
        <v>11019934.5</v>
      </c>
      <c r="P60" s="70">
        <f t="shared" si="5"/>
        <v>4199914.5</v>
      </c>
      <c r="Q60" s="70">
        <f t="shared" si="5"/>
        <v>6027528.5</v>
      </c>
      <c r="R60" s="70">
        <f>N60/304</f>
        <v>56634.15625</v>
      </c>
      <c r="S60" s="70">
        <f>O60/304</f>
        <v>36249.78453947369</v>
      </c>
    </row>
    <row r="61" spans="1:19" ht="15">
      <c r="A61" s="14" t="s">
        <v>49</v>
      </c>
      <c r="B61" s="15">
        <f>SUM(B4:B59)</f>
        <v>42648158</v>
      </c>
      <c r="C61" s="15">
        <f>SUM(C4:C59)</f>
        <v>27943738</v>
      </c>
      <c r="D61" s="15">
        <f>SUM(D4:D59)</f>
        <v>70591896</v>
      </c>
      <c r="E61" s="15">
        <f>SUM(E4:E59)</f>
        <v>57046627</v>
      </c>
      <c r="F61" s="15">
        <f>SUM(F4:F59)</f>
        <v>49913156</v>
      </c>
      <c r="G61" s="15">
        <f>SUM(G4:G59)</f>
        <v>106959783</v>
      </c>
      <c r="H61" s="16">
        <f t="shared" si="8"/>
        <v>33.761057159842636</v>
      </c>
      <c r="I61" s="16">
        <f t="shared" si="8"/>
        <v>78.62018316948148</v>
      </c>
      <c r="J61" s="16">
        <f t="shared" si="8"/>
        <v>51.51850150051218</v>
      </c>
      <c r="L61" s="71">
        <f t="shared" si="3"/>
        <v>21324079</v>
      </c>
      <c r="M61" s="71">
        <f t="shared" si="3"/>
        <v>13971869</v>
      </c>
      <c r="N61" s="71">
        <f t="shared" si="4"/>
        <v>28523313.5</v>
      </c>
      <c r="O61" s="71">
        <f t="shared" si="4"/>
        <v>24956578</v>
      </c>
      <c r="P61" s="71">
        <f t="shared" si="5"/>
        <v>7199234.5</v>
      </c>
      <c r="Q61" s="71">
        <f t="shared" si="5"/>
        <v>10984709</v>
      </c>
      <c r="R61" s="71">
        <f>N61/304</f>
        <v>93826.68914473684</v>
      </c>
      <c r="S61" s="71">
        <f>O61/304</f>
        <v>82094.00657894737</v>
      </c>
    </row>
    <row r="62" spans="1:10" ht="15">
      <c r="A62" s="11" t="s">
        <v>59</v>
      </c>
      <c r="B62" s="12"/>
      <c r="C62" s="12"/>
      <c r="D62" s="12">
        <v>75377</v>
      </c>
      <c r="E62" s="12"/>
      <c r="F62" s="12"/>
      <c r="G62" s="12">
        <v>144680</v>
      </c>
      <c r="H62" s="13"/>
      <c r="I62" s="13"/>
      <c r="J62" s="13">
        <f>+_xlfn.IFERROR(((G62-D62)/D62)*100,0)</f>
        <v>91.94183902251349</v>
      </c>
    </row>
    <row r="63" spans="1:10" ht="15">
      <c r="A63" s="11" t="s">
        <v>60</v>
      </c>
      <c r="B63" s="12"/>
      <c r="C63" s="12"/>
      <c r="D63" s="32">
        <v>6946</v>
      </c>
      <c r="E63" s="12"/>
      <c r="F63" s="12"/>
      <c r="G63" s="12">
        <v>8</v>
      </c>
      <c r="H63" s="13"/>
      <c r="I63" s="13"/>
      <c r="J63" s="13">
        <f>+_xlfn.IFERROR(((G63-D63)/D63)*100,0)</f>
        <v>-99.88482579902102</v>
      </c>
    </row>
    <row r="64" spans="1:10" ht="15.75" thickBot="1">
      <c r="A64" s="18" t="s">
        <v>61</v>
      </c>
      <c r="B64" s="19"/>
      <c r="C64" s="19"/>
      <c r="D64" s="19">
        <f>+D62+D63</f>
        <v>82323</v>
      </c>
      <c r="E64" s="19"/>
      <c r="F64" s="19"/>
      <c r="G64" s="19">
        <f>+G62+G63</f>
        <v>144688</v>
      </c>
      <c r="H64" s="56">
        <f>+_xlfn.IFERROR(((G64-D64)/D64)*100,0)</f>
        <v>75.75647145998082</v>
      </c>
      <c r="I64" s="56"/>
      <c r="J64" s="57"/>
    </row>
    <row r="65" spans="1:10" ht="15.75" thickBot="1">
      <c r="A65" s="20" t="s">
        <v>62</v>
      </c>
      <c r="B65" s="33"/>
      <c r="C65" s="33"/>
      <c r="D65" s="33">
        <f>+D61+D64</f>
        <v>70674219</v>
      </c>
      <c r="E65" s="21"/>
      <c r="F65" s="21"/>
      <c r="G65" s="21">
        <f>+G61+G64</f>
        <v>107104471</v>
      </c>
      <c r="H65" s="60">
        <f>+_xlfn.IFERROR(((G65-D65)/D65)*100,0)</f>
        <v>51.54673446055343</v>
      </c>
      <c r="I65" s="60"/>
      <c r="J65" s="61"/>
    </row>
    <row r="66" spans="1:10" ht="49.5" customHeight="1">
      <c r="A66" s="47" t="s">
        <v>71</v>
      </c>
      <c r="B66" s="47"/>
      <c r="C66" s="47"/>
      <c r="D66" s="47"/>
      <c r="E66" s="47"/>
      <c r="F66" s="47"/>
      <c r="G66" s="47"/>
      <c r="H66" s="47"/>
      <c r="I66" s="47"/>
      <c r="J66" s="47"/>
    </row>
    <row r="67" ht="15">
      <c r="A67" s="40" t="s">
        <v>72</v>
      </c>
    </row>
  </sheetData>
  <sheetProtection/>
  <mergeCells count="14">
    <mergeCell ref="L1:S1"/>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L4" sqref="L1:U65536"/>
    </sheetView>
  </sheetViews>
  <sheetFormatPr defaultColWidth="9.140625" defaultRowHeight="15"/>
  <cols>
    <col min="1" max="1" width="36.7109375" style="0" bestFit="1" customWidth="1"/>
    <col min="2" max="10" width="14.28125" style="0" customWidth="1"/>
  </cols>
  <sheetData>
    <row r="1" spans="1:10" ht="22.5" customHeight="1">
      <c r="A1" s="48" t="s">
        <v>0</v>
      </c>
      <c r="B1" s="49"/>
      <c r="C1" s="49"/>
      <c r="D1" s="49"/>
      <c r="E1" s="49"/>
      <c r="F1" s="49"/>
      <c r="G1" s="49"/>
      <c r="H1" s="49"/>
      <c r="I1" s="49"/>
      <c r="J1" s="50"/>
    </row>
    <row r="2" spans="1:10" ht="27" customHeight="1">
      <c r="A2" s="51" t="s">
        <v>1</v>
      </c>
      <c r="B2" s="53" t="s">
        <v>76</v>
      </c>
      <c r="C2" s="53"/>
      <c r="D2" s="53"/>
      <c r="E2" s="53" t="s">
        <v>77</v>
      </c>
      <c r="F2" s="53"/>
      <c r="G2" s="53"/>
      <c r="H2" s="54" t="s">
        <v>74</v>
      </c>
      <c r="I2" s="54"/>
      <c r="J2" s="55"/>
    </row>
    <row r="3" spans="1:10" ht="15">
      <c r="A3" s="52"/>
      <c r="B3" s="1" t="s">
        <v>2</v>
      </c>
      <c r="C3" s="1" t="s">
        <v>3</v>
      </c>
      <c r="D3" s="1" t="s">
        <v>4</v>
      </c>
      <c r="E3" s="1" t="s">
        <v>2</v>
      </c>
      <c r="F3" s="1" t="s">
        <v>3</v>
      </c>
      <c r="G3" s="1" t="s">
        <v>4</v>
      </c>
      <c r="H3" s="1" t="s">
        <v>2</v>
      </c>
      <c r="I3" s="1" t="s">
        <v>3</v>
      </c>
      <c r="J3" s="2" t="s">
        <v>4</v>
      </c>
    </row>
    <row r="4" spans="1:11" ht="15">
      <c r="A4" s="10" t="s">
        <v>5</v>
      </c>
      <c r="B4" s="3">
        <v>8473</v>
      </c>
      <c r="C4" s="3">
        <v>22262</v>
      </c>
      <c r="D4" s="3">
        <v>30735</v>
      </c>
      <c r="E4" s="3">
        <v>11453</v>
      </c>
      <c r="F4" s="3">
        <v>23130</v>
      </c>
      <c r="G4" s="3">
        <v>34583</v>
      </c>
      <c r="H4" s="4">
        <f>+_xlfn.IFERROR(((E4-B4)/B4)*100,0)</f>
        <v>35.17054172076006</v>
      </c>
      <c r="I4" s="4">
        <f>+_xlfn.IFERROR(((F4-C4)/C4)*100,0)</f>
        <v>3.899020752852394</v>
      </c>
      <c r="J4" s="5">
        <f>+_xlfn.IFERROR(((G4-D4)/D4)*100,0)</f>
        <v>12.519928420367659</v>
      </c>
      <c r="K4" s="36"/>
    </row>
    <row r="5" spans="1:11" ht="15">
      <c r="A5" s="6" t="s">
        <v>68</v>
      </c>
      <c r="B5" s="7">
        <v>51156</v>
      </c>
      <c r="C5" s="7">
        <v>104005</v>
      </c>
      <c r="D5" s="7">
        <v>155161</v>
      </c>
      <c r="E5" s="7">
        <v>65367</v>
      </c>
      <c r="F5" s="7">
        <v>158889</v>
      </c>
      <c r="G5" s="7">
        <v>224256</v>
      </c>
      <c r="H5" s="8">
        <f>+_xlfn.IFERROR(((E5-B5)/B5)*100,0)</f>
        <v>27.77973258268825</v>
      </c>
      <c r="I5" s="8">
        <f>+_xlfn.IFERROR(((F5-C5)/C5)*100,0)</f>
        <v>52.770539877890485</v>
      </c>
      <c r="J5" s="9">
        <f>+_xlfn.IFERROR(((G5-D5)/D5)*100,0)</f>
        <v>44.53116440342612</v>
      </c>
      <c r="K5" s="36"/>
    </row>
    <row r="6" spans="1:10" ht="15">
      <c r="A6" s="10" t="s">
        <v>52</v>
      </c>
      <c r="B6" s="3">
        <v>69403</v>
      </c>
      <c r="C6" s="3">
        <v>35094</v>
      </c>
      <c r="D6" s="3">
        <v>104497</v>
      </c>
      <c r="E6" s="3">
        <v>94136</v>
      </c>
      <c r="F6" s="3">
        <v>54476</v>
      </c>
      <c r="G6" s="3">
        <v>148612</v>
      </c>
      <c r="H6" s="4">
        <f aca="true" t="shared" si="0" ref="H6:H59">+_xlfn.IFERROR(((E6-B6)/B6)*100,0)</f>
        <v>35.63678803509935</v>
      </c>
      <c r="I6" s="4">
        <f aca="true" t="shared" si="1" ref="I6:I61">+_xlfn.IFERROR(((F6-C6)/C6)*100,0)</f>
        <v>55.22881404228643</v>
      </c>
      <c r="J6" s="5">
        <f aca="true" t="shared" si="2" ref="J6:J61">+_xlfn.IFERROR(((G6-D6)/D6)*100,0)</f>
        <v>42.216522962381696</v>
      </c>
    </row>
    <row r="7" spans="1:10" ht="15">
      <c r="A7" s="6" t="s">
        <v>6</v>
      </c>
      <c r="B7" s="7">
        <v>34747</v>
      </c>
      <c r="C7" s="7">
        <v>7842</v>
      </c>
      <c r="D7" s="7">
        <v>42589</v>
      </c>
      <c r="E7" s="7">
        <v>43797</v>
      </c>
      <c r="F7" s="7">
        <v>11262</v>
      </c>
      <c r="G7" s="7">
        <v>55059</v>
      </c>
      <c r="H7" s="8">
        <f t="shared" si="0"/>
        <v>26.0454139925749</v>
      </c>
      <c r="I7" s="8">
        <f t="shared" si="1"/>
        <v>43.61132364192808</v>
      </c>
      <c r="J7" s="9">
        <f t="shared" si="2"/>
        <v>29.279860996971045</v>
      </c>
    </row>
    <row r="8" spans="1:10" ht="15">
      <c r="A8" s="10" t="s">
        <v>7</v>
      </c>
      <c r="B8" s="3">
        <v>30358</v>
      </c>
      <c r="C8" s="3">
        <v>8979</v>
      </c>
      <c r="D8" s="3">
        <v>39337</v>
      </c>
      <c r="E8" s="3">
        <v>35635</v>
      </c>
      <c r="F8" s="3">
        <v>13025</v>
      </c>
      <c r="G8" s="3">
        <v>48660</v>
      </c>
      <c r="H8" s="4">
        <f t="shared" si="0"/>
        <v>17.3825680216088</v>
      </c>
      <c r="I8" s="4">
        <f t="shared" si="1"/>
        <v>45.06069718231429</v>
      </c>
      <c r="J8" s="5">
        <f t="shared" si="2"/>
        <v>23.70033301980324</v>
      </c>
    </row>
    <row r="9" spans="1:10" ht="15">
      <c r="A9" s="6" t="s">
        <v>8</v>
      </c>
      <c r="B9" s="7">
        <v>24248</v>
      </c>
      <c r="C9" s="7">
        <v>38200</v>
      </c>
      <c r="D9" s="7">
        <v>62448</v>
      </c>
      <c r="E9" s="7">
        <v>33715</v>
      </c>
      <c r="F9" s="7">
        <v>91247</v>
      </c>
      <c r="G9" s="7">
        <v>124962</v>
      </c>
      <c r="H9" s="8">
        <f t="shared" si="0"/>
        <v>39.042395249092706</v>
      </c>
      <c r="I9" s="8">
        <f t="shared" si="1"/>
        <v>138.86649214659684</v>
      </c>
      <c r="J9" s="9">
        <f t="shared" si="2"/>
        <v>100.10568793235973</v>
      </c>
    </row>
    <row r="10" spans="1:10" ht="15">
      <c r="A10" s="10" t="s">
        <v>53</v>
      </c>
      <c r="B10" s="3">
        <v>1804</v>
      </c>
      <c r="C10" s="3">
        <v>432</v>
      </c>
      <c r="D10" s="3">
        <v>2236</v>
      </c>
      <c r="E10" s="3">
        <v>3325</v>
      </c>
      <c r="F10" s="3">
        <v>1534</v>
      </c>
      <c r="G10" s="3">
        <v>4859</v>
      </c>
      <c r="H10" s="4">
        <f t="shared" si="0"/>
        <v>84.31263858093126</v>
      </c>
      <c r="I10" s="4">
        <f t="shared" si="1"/>
        <v>255.0925925925926</v>
      </c>
      <c r="J10" s="5">
        <f t="shared" si="2"/>
        <v>117.3076923076923</v>
      </c>
    </row>
    <row r="11" spans="1:10" ht="15">
      <c r="A11" s="6" t="s">
        <v>9</v>
      </c>
      <c r="B11" s="7">
        <v>13578</v>
      </c>
      <c r="C11" s="7">
        <v>7143</v>
      </c>
      <c r="D11" s="7">
        <v>20721</v>
      </c>
      <c r="E11" s="7">
        <v>21835</v>
      </c>
      <c r="F11" s="7">
        <v>7274</v>
      </c>
      <c r="G11" s="7">
        <v>29109</v>
      </c>
      <c r="H11" s="8">
        <f t="shared" si="0"/>
        <v>60.81160701134187</v>
      </c>
      <c r="I11" s="8">
        <f>+_xlfn.IFERROR(((F11-C11)/C11)*100,0)</f>
        <v>1.8339633207335855</v>
      </c>
      <c r="J11" s="9">
        <f t="shared" si="2"/>
        <v>40.48067178224989</v>
      </c>
    </row>
    <row r="12" spans="1:10" ht="15">
      <c r="A12" s="10" t="s">
        <v>10</v>
      </c>
      <c r="B12" s="3">
        <v>11020</v>
      </c>
      <c r="C12" s="3">
        <v>5659</v>
      </c>
      <c r="D12" s="3">
        <v>16679</v>
      </c>
      <c r="E12" s="3">
        <v>17452</v>
      </c>
      <c r="F12" s="3">
        <v>10688</v>
      </c>
      <c r="G12" s="3">
        <v>28140</v>
      </c>
      <c r="H12" s="4">
        <f t="shared" si="0"/>
        <v>58.366606170598914</v>
      </c>
      <c r="I12" s="4">
        <f t="shared" si="1"/>
        <v>88.86729104081994</v>
      </c>
      <c r="J12" s="5">
        <f t="shared" si="2"/>
        <v>68.71515078841657</v>
      </c>
    </row>
    <row r="13" spans="1:10" ht="15">
      <c r="A13" s="6" t="s">
        <v>11</v>
      </c>
      <c r="B13" s="7">
        <v>21098</v>
      </c>
      <c r="C13" s="7">
        <v>2081</v>
      </c>
      <c r="D13" s="7">
        <v>23179</v>
      </c>
      <c r="E13" s="7">
        <v>27305</v>
      </c>
      <c r="F13" s="7">
        <v>2962</v>
      </c>
      <c r="G13" s="7">
        <v>30267</v>
      </c>
      <c r="H13" s="8">
        <f t="shared" si="0"/>
        <v>29.419850222769934</v>
      </c>
      <c r="I13" s="8">
        <f t="shared" si="1"/>
        <v>42.33541566554541</v>
      </c>
      <c r="J13" s="9">
        <f t="shared" si="2"/>
        <v>30.579403770654473</v>
      </c>
    </row>
    <row r="14" spans="1:10" ht="15">
      <c r="A14" s="10" t="s">
        <v>12</v>
      </c>
      <c r="B14" s="3">
        <v>11123</v>
      </c>
      <c r="C14" s="3">
        <v>1184</v>
      </c>
      <c r="D14" s="3">
        <v>12307</v>
      </c>
      <c r="E14" s="3">
        <v>14890</v>
      </c>
      <c r="F14" s="3">
        <v>2934</v>
      </c>
      <c r="G14" s="3">
        <v>17824</v>
      </c>
      <c r="H14" s="4">
        <f t="shared" si="0"/>
        <v>33.86676256405646</v>
      </c>
      <c r="I14" s="4">
        <f t="shared" si="1"/>
        <v>147.80405405405406</v>
      </c>
      <c r="J14" s="5">
        <f t="shared" si="2"/>
        <v>44.82814658324531</v>
      </c>
    </row>
    <row r="15" spans="1:10" ht="15">
      <c r="A15" s="6" t="s">
        <v>13</v>
      </c>
      <c r="B15" s="7">
        <v>3947</v>
      </c>
      <c r="C15" s="7">
        <v>87</v>
      </c>
      <c r="D15" s="7">
        <v>4034</v>
      </c>
      <c r="E15" s="7">
        <v>5402</v>
      </c>
      <c r="F15" s="7">
        <v>97</v>
      </c>
      <c r="G15" s="7">
        <v>5499</v>
      </c>
      <c r="H15" s="8">
        <f t="shared" si="0"/>
        <v>36.86344058778819</v>
      </c>
      <c r="I15" s="8">
        <f t="shared" si="1"/>
        <v>11.494252873563218</v>
      </c>
      <c r="J15" s="9">
        <f t="shared" si="2"/>
        <v>36.31631135349529</v>
      </c>
    </row>
    <row r="16" spans="1:10" ht="15">
      <c r="A16" s="10" t="s">
        <v>14</v>
      </c>
      <c r="B16" s="3">
        <v>11225</v>
      </c>
      <c r="C16" s="3">
        <v>1041</v>
      </c>
      <c r="D16" s="3">
        <v>12266</v>
      </c>
      <c r="E16" s="3">
        <v>12304</v>
      </c>
      <c r="F16" s="3">
        <v>1126</v>
      </c>
      <c r="G16" s="3">
        <v>13430</v>
      </c>
      <c r="H16" s="4">
        <f t="shared" si="0"/>
        <v>9.612472160356347</v>
      </c>
      <c r="I16" s="4">
        <f t="shared" si="1"/>
        <v>8.165225744476464</v>
      </c>
      <c r="J16" s="5">
        <f t="shared" si="2"/>
        <v>9.489646176422632</v>
      </c>
    </row>
    <row r="17" spans="1:10" ht="15">
      <c r="A17" s="6" t="s">
        <v>15</v>
      </c>
      <c r="B17" s="7">
        <v>1015</v>
      </c>
      <c r="C17" s="7">
        <v>11</v>
      </c>
      <c r="D17" s="7">
        <v>1026</v>
      </c>
      <c r="E17" s="7">
        <v>1080</v>
      </c>
      <c r="F17" s="7">
        <v>1</v>
      </c>
      <c r="G17" s="7">
        <v>1081</v>
      </c>
      <c r="H17" s="8">
        <f t="shared" si="0"/>
        <v>6.403940886699508</v>
      </c>
      <c r="I17" s="8">
        <f t="shared" si="1"/>
        <v>-90.9090909090909</v>
      </c>
      <c r="J17" s="9">
        <f t="shared" si="2"/>
        <v>5.360623781676413</v>
      </c>
    </row>
    <row r="18" spans="1:10" ht="15">
      <c r="A18" s="10" t="s">
        <v>16</v>
      </c>
      <c r="B18" s="3">
        <v>1406</v>
      </c>
      <c r="C18" s="3">
        <v>4</v>
      </c>
      <c r="D18" s="3">
        <v>1410</v>
      </c>
      <c r="E18" s="3">
        <v>1638</v>
      </c>
      <c r="F18" s="3">
        <v>0</v>
      </c>
      <c r="G18" s="3">
        <v>1638</v>
      </c>
      <c r="H18" s="4">
        <f t="shared" si="0"/>
        <v>16.500711237553343</v>
      </c>
      <c r="I18" s="4">
        <f t="shared" si="1"/>
        <v>-100</v>
      </c>
      <c r="J18" s="5">
        <f t="shared" si="2"/>
        <v>16.170212765957448</v>
      </c>
    </row>
    <row r="19" spans="1:10" ht="15">
      <c r="A19" s="6" t="s">
        <v>17</v>
      </c>
      <c r="B19" s="7">
        <v>663</v>
      </c>
      <c r="C19" s="7">
        <v>50</v>
      </c>
      <c r="D19" s="7">
        <v>713</v>
      </c>
      <c r="E19" s="7">
        <v>737</v>
      </c>
      <c r="F19" s="7">
        <v>131</v>
      </c>
      <c r="G19" s="7">
        <v>868</v>
      </c>
      <c r="H19" s="8">
        <f t="shared" si="0"/>
        <v>11.161387631975868</v>
      </c>
      <c r="I19" s="8">
        <f t="shared" si="1"/>
        <v>162</v>
      </c>
      <c r="J19" s="9">
        <f t="shared" si="2"/>
        <v>21.73913043478261</v>
      </c>
    </row>
    <row r="20" spans="1:10" ht="15">
      <c r="A20" s="10" t="s">
        <v>54</v>
      </c>
      <c r="B20" s="3">
        <v>16929</v>
      </c>
      <c r="C20" s="3">
        <v>0</v>
      </c>
      <c r="D20" s="3">
        <v>16929</v>
      </c>
      <c r="E20" s="3">
        <v>24833</v>
      </c>
      <c r="F20" s="3">
        <v>0</v>
      </c>
      <c r="G20" s="3">
        <v>24833</v>
      </c>
      <c r="H20" s="4">
        <f t="shared" si="0"/>
        <v>46.68911335578002</v>
      </c>
      <c r="I20" s="4">
        <f t="shared" si="1"/>
        <v>0</v>
      </c>
      <c r="J20" s="5">
        <f t="shared" si="2"/>
        <v>46.68911335578002</v>
      </c>
    </row>
    <row r="21" spans="1:10" ht="15">
      <c r="A21" s="6" t="s">
        <v>18</v>
      </c>
      <c r="B21" s="7">
        <v>13741</v>
      </c>
      <c r="C21" s="7">
        <v>62</v>
      </c>
      <c r="D21" s="7">
        <v>13803</v>
      </c>
      <c r="E21" s="7">
        <v>17452</v>
      </c>
      <c r="F21" s="7">
        <v>43</v>
      </c>
      <c r="G21" s="7">
        <v>17495</v>
      </c>
      <c r="H21" s="8">
        <f t="shared" si="0"/>
        <v>27.006768066370718</v>
      </c>
      <c r="I21" s="8">
        <f t="shared" si="1"/>
        <v>-30.64516129032258</v>
      </c>
      <c r="J21" s="9">
        <f t="shared" si="2"/>
        <v>26.747808447438963</v>
      </c>
    </row>
    <row r="22" spans="1:10" ht="15">
      <c r="A22" s="10" t="s">
        <v>19</v>
      </c>
      <c r="B22" s="3">
        <v>73</v>
      </c>
      <c r="C22" s="3">
        <v>0</v>
      </c>
      <c r="D22" s="3">
        <v>73</v>
      </c>
      <c r="E22" s="3">
        <v>56</v>
      </c>
      <c r="F22" s="3">
        <v>0</v>
      </c>
      <c r="G22" s="3">
        <v>56</v>
      </c>
      <c r="H22" s="4">
        <f t="shared" si="0"/>
        <v>-23.28767123287671</v>
      </c>
      <c r="I22" s="4">
        <f t="shared" si="1"/>
        <v>0</v>
      </c>
      <c r="J22" s="5">
        <f t="shared" si="2"/>
        <v>-23.28767123287671</v>
      </c>
    </row>
    <row r="23" spans="1:10" ht="15">
      <c r="A23" s="6" t="s">
        <v>20</v>
      </c>
      <c r="B23" s="7">
        <v>2197</v>
      </c>
      <c r="C23" s="7">
        <v>9</v>
      </c>
      <c r="D23" s="7">
        <v>2206</v>
      </c>
      <c r="E23" s="7">
        <v>3059</v>
      </c>
      <c r="F23" s="7">
        <v>0</v>
      </c>
      <c r="G23" s="7">
        <v>3059</v>
      </c>
      <c r="H23" s="8">
        <f t="shared" si="0"/>
        <v>39.23532089212563</v>
      </c>
      <c r="I23" s="8">
        <f t="shared" si="1"/>
        <v>-100</v>
      </c>
      <c r="J23" s="9">
        <f t="shared" si="2"/>
        <v>38.66727107887579</v>
      </c>
    </row>
    <row r="24" spans="1:10" ht="15">
      <c r="A24" s="10" t="s">
        <v>21</v>
      </c>
      <c r="B24" s="3">
        <v>930</v>
      </c>
      <c r="C24" s="3">
        <v>4</v>
      </c>
      <c r="D24" s="3">
        <v>934</v>
      </c>
      <c r="E24" s="3">
        <v>1190</v>
      </c>
      <c r="F24" s="3">
        <v>0</v>
      </c>
      <c r="G24" s="3">
        <v>1190</v>
      </c>
      <c r="H24" s="4">
        <f t="shared" si="0"/>
        <v>27.956989247311824</v>
      </c>
      <c r="I24" s="4">
        <f t="shared" si="1"/>
        <v>-100</v>
      </c>
      <c r="J24" s="5">
        <f t="shared" si="2"/>
        <v>27.40899357601713</v>
      </c>
    </row>
    <row r="25" spans="1:10" ht="15">
      <c r="A25" s="6" t="s">
        <v>22</v>
      </c>
      <c r="B25" s="7">
        <v>8774</v>
      </c>
      <c r="C25" s="7">
        <v>102</v>
      </c>
      <c r="D25" s="7">
        <v>8876</v>
      </c>
      <c r="E25" s="7">
        <v>13087</v>
      </c>
      <c r="F25" s="7">
        <v>129</v>
      </c>
      <c r="G25" s="7">
        <v>13216</v>
      </c>
      <c r="H25" s="8">
        <f t="shared" si="0"/>
        <v>49.15659904262594</v>
      </c>
      <c r="I25" s="8">
        <f t="shared" si="1"/>
        <v>26.47058823529412</v>
      </c>
      <c r="J25" s="9">
        <f t="shared" si="2"/>
        <v>48.89589905362776</v>
      </c>
    </row>
    <row r="26" spans="1:10" ht="15">
      <c r="A26" s="10" t="s">
        <v>23</v>
      </c>
      <c r="B26" s="3">
        <v>3932</v>
      </c>
      <c r="C26" s="3">
        <v>19</v>
      </c>
      <c r="D26" s="3">
        <v>3951</v>
      </c>
      <c r="E26" s="3">
        <v>4905</v>
      </c>
      <c r="F26" s="3">
        <v>16</v>
      </c>
      <c r="G26" s="3">
        <v>4921</v>
      </c>
      <c r="H26" s="4">
        <f t="shared" si="0"/>
        <v>24.745676500508647</v>
      </c>
      <c r="I26" s="4">
        <f t="shared" si="1"/>
        <v>-15.789473684210526</v>
      </c>
      <c r="J26" s="5">
        <f t="shared" si="2"/>
        <v>24.550746646418627</v>
      </c>
    </row>
    <row r="27" spans="1:10" ht="15">
      <c r="A27" s="6" t="s">
        <v>24</v>
      </c>
      <c r="B27" s="7">
        <v>84</v>
      </c>
      <c r="C27" s="7">
        <v>0</v>
      </c>
      <c r="D27" s="7">
        <v>84</v>
      </c>
      <c r="E27" s="7">
        <v>288</v>
      </c>
      <c r="F27" s="7">
        <v>0</v>
      </c>
      <c r="G27" s="7">
        <v>288</v>
      </c>
      <c r="H27" s="8">
        <f t="shared" si="0"/>
        <v>242.85714285714283</v>
      </c>
      <c r="I27" s="8">
        <f t="shared" si="1"/>
        <v>0</v>
      </c>
      <c r="J27" s="9">
        <f t="shared" si="2"/>
        <v>242.85714285714283</v>
      </c>
    </row>
    <row r="28" spans="1:10" ht="15">
      <c r="A28" s="10" t="s">
        <v>25</v>
      </c>
      <c r="B28" s="3">
        <v>5038</v>
      </c>
      <c r="C28" s="3">
        <v>80</v>
      </c>
      <c r="D28" s="3">
        <v>5118</v>
      </c>
      <c r="E28" s="3">
        <v>3653</v>
      </c>
      <c r="F28" s="3">
        <v>200</v>
      </c>
      <c r="G28" s="3">
        <v>3853</v>
      </c>
      <c r="H28" s="4">
        <f t="shared" si="0"/>
        <v>-27.491067884080984</v>
      </c>
      <c r="I28" s="4">
        <f t="shared" si="1"/>
        <v>150</v>
      </c>
      <c r="J28" s="5">
        <f t="shared" si="2"/>
        <v>-24.716686205549042</v>
      </c>
    </row>
    <row r="29" spans="1:10" ht="15">
      <c r="A29" s="6" t="s">
        <v>26</v>
      </c>
      <c r="B29" s="7">
        <v>6333</v>
      </c>
      <c r="C29" s="7">
        <v>237</v>
      </c>
      <c r="D29" s="7">
        <v>6570</v>
      </c>
      <c r="E29" s="7">
        <v>6983</v>
      </c>
      <c r="F29" s="7">
        <v>411</v>
      </c>
      <c r="G29" s="7">
        <v>7394</v>
      </c>
      <c r="H29" s="8">
        <f t="shared" si="0"/>
        <v>10.263698089373124</v>
      </c>
      <c r="I29" s="8">
        <f t="shared" si="1"/>
        <v>73.41772151898735</v>
      </c>
      <c r="J29" s="9">
        <f t="shared" si="2"/>
        <v>12.541856925418568</v>
      </c>
    </row>
    <row r="30" spans="1:10" ht="15">
      <c r="A30" s="10" t="s">
        <v>27</v>
      </c>
      <c r="B30" s="3">
        <v>5320</v>
      </c>
      <c r="C30" s="3">
        <v>239</v>
      </c>
      <c r="D30" s="3">
        <v>5559</v>
      </c>
      <c r="E30" s="3">
        <v>4603</v>
      </c>
      <c r="F30" s="3">
        <v>322</v>
      </c>
      <c r="G30" s="3">
        <v>4925</v>
      </c>
      <c r="H30" s="4">
        <f t="shared" si="0"/>
        <v>-13.477443609022558</v>
      </c>
      <c r="I30" s="4">
        <f t="shared" si="1"/>
        <v>34.72803347280335</v>
      </c>
      <c r="J30" s="5">
        <f t="shared" si="2"/>
        <v>-11.404928944054687</v>
      </c>
    </row>
    <row r="31" spans="1:10" ht="15">
      <c r="A31" s="6" t="s">
        <v>75</v>
      </c>
      <c r="B31" s="7">
        <v>1588</v>
      </c>
      <c r="C31" s="7">
        <v>24</v>
      </c>
      <c r="D31" s="7">
        <v>1612</v>
      </c>
      <c r="E31" s="7">
        <v>1964</v>
      </c>
      <c r="F31" s="7">
        <v>91</v>
      </c>
      <c r="G31" s="7">
        <v>2055</v>
      </c>
      <c r="H31" s="8">
        <f t="shared" si="0"/>
        <v>23.67758186397985</v>
      </c>
      <c r="I31" s="8">
        <f t="shared" si="1"/>
        <v>279.16666666666663</v>
      </c>
      <c r="J31" s="9">
        <f t="shared" si="2"/>
        <v>27.48138957816377</v>
      </c>
    </row>
    <row r="32" spans="1:10" ht="15">
      <c r="A32" s="10" t="s">
        <v>55</v>
      </c>
      <c r="B32" s="3">
        <v>3341</v>
      </c>
      <c r="C32" s="3">
        <v>364</v>
      </c>
      <c r="D32" s="3">
        <v>3705</v>
      </c>
      <c r="E32" s="3">
        <v>3777</v>
      </c>
      <c r="F32" s="3">
        <v>744</v>
      </c>
      <c r="G32" s="3">
        <v>4521</v>
      </c>
      <c r="H32" s="4">
        <f t="shared" si="0"/>
        <v>13.049985034420834</v>
      </c>
      <c r="I32" s="4">
        <f t="shared" si="1"/>
        <v>104.39560439560441</v>
      </c>
      <c r="J32" s="5">
        <f t="shared" si="2"/>
        <v>22.02429149797571</v>
      </c>
    </row>
    <row r="33" spans="1:10" ht="15">
      <c r="A33" s="6" t="s">
        <v>67</v>
      </c>
      <c r="B33" s="7">
        <v>1059</v>
      </c>
      <c r="C33" s="7">
        <v>8</v>
      </c>
      <c r="D33" s="7">
        <v>1067</v>
      </c>
      <c r="E33" s="7">
        <v>1224</v>
      </c>
      <c r="F33" s="7">
        <v>0</v>
      </c>
      <c r="G33" s="7">
        <v>1224</v>
      </c>
      <c r="H33" s="8">
        <f t="shared" si="0"/>
        <v>15.58073654390935</v>
      </c>
      <c r="I33" s="8">
        <f t="shared" si="1"/>
        <v>-100</v>
      </c>
      <c r="J33" s="9">
        <f t="shared" si="2"/>
        <v>14.71415182755389</v>
      </c>
    </row>
    <row r="34" spans="1:10" ht="15">
      <c r="A34" s="10" t="s">
        <v>28</v>
      </c>
      <c r="B34" s="3">
        <v>4644</v>
      </c>
      <c r="C34" s="3">
        <v>612</v>
      </c>
      <c r="D34" s="3">
        <v>5256</v>
      </c>
      <c r="E34" s="3">
        <v>6077</v>
      </c>
      <c r="F34" s="3">
        <v>204</v>
      </c>
      <c r="G34" s="3">
        <v>6281</v>
      </c>
      <c r="H34" s="4">
        <f t="shared" si="0"/>
        <v>30.857019810508184</v>
      </c>
      <c r="I34" s="4">
        <f t="shared" si="1"/>
        <v>-66.66666666666666</v>
      </c>
      <c r="J34" s="5">
        <f t="shared" si="2"/>
        <v>19.50152207001522</v>
      </c>
    </row>
    <row r="35" spans="1:10" ht="15">
      <c r="A35" s="6" t="s">
        <v>66</v>
      </c>
      <c r="B35" s="7">
        <v>1451</v>
      </c>
      <c r="C35" s="7">
        <v>35</v>
      </c>
      <c r="D35" s="7">
        <v>1486</v>
      </c>
      <c r="E35" s="7">
        <v>1542</v>
      </c>
      <c r="F35" s="7">
        <v>0</v>
      </c>
      <c r="G35" s="7">
        <v>1542</v>
      </c>
      <c r="H35" s="8">
        <f t="shared" si="0"/>
        <v>6.271536871123364</v>
      </c>
      <c r="I35" s="8">
        <f t="shared" si="1"/>
        <v>-100</v>
      </c>
      <c r="J35" s="9">
        <f t="shared" si="2"/>
        <v>3.768506056527591</v>
      </c>
    </row>
    <row r="36" spans="1:10" ht="15">
      <c r="A36" s="10" t="s">
        <v>29</v>
      </c>
      <c r="B36" s="3">
        <v>19722</v>
      </c>
      <c r="C36" s="3">
        <v>80</v>
      </c>
      <c r="D36" s="3">
        <v>19802</v>
      </c>
      <c r="E36" s="3">
        <v>23448</v>
      </c>
      <c r="F36" s="3">
        <v>143</v>
      </c>
      <c r="G36" s="3">
        <v>23591</v>
      </c>
      <c r="H36" s="4">
        <f t="shared" si="0"/>
        <v>18.892607240644963</v>
      </c>
      <c r="I36" s="4">
        <f t="shared" si="1"/>
        <v>78.75</v>
      </c>
      <c r="J36" s="5">
        <f t="shared" si="2"/>
        <v>19.134430865569136</v>
      </c>
    </row>
    <row r="37" spans="1:10" ht="15">
      <c r="A37" s="6" t="s">
        <v>30</v>
      </c>
      <c r="B37" s="7">
        <v>1560</v>
      </c>
      <c r="C37" s="7">
        <v>10</v>
      </c>
      <c r="D37" s="7">
        <v>1570</v>
      </c>
      <c r="E37" s="7">
        <v>1904</v>
      </c>
      <c r="F37" s="7">
        <v>23</v>
      </c>
      <c r="G37" s="7">
        <v>1927</v>
      </c>
      <c r="H37" s="8">
        <f t="shared" si="0"/>
        <v>22.05128205128205</v>
      </c>
      <c r="I37" s="8">
        <f t="shared" si="1"/>
        <v>130</v>
      </c>
      <c r="J37" s="9">
        <f t="shared" si="2"/>
        <v>22.738853503184714</v>
      </c>
    </row>
    <row r="38" spans="1:10" ht="15">
      <c r="A38" s="10" t="s">
        <v>31</v>
      </c>
      <c r="B38" s="3">
        <v>2393</v>
      </c>
      <c r="C38" s="3">
        <v>3</v>
      </c>
      <c r="D38" s="3">
        <v>2396</v>
      </c>
      <c r="E38" s="3">
        <v>2779</v>
      </c>
      <c r="F38" s="3">
        <v>10</v>
      </c>
      <c r="G38" s="3">
        <v>2789</v>
      </c>
      <c r="H38" s="4">
        <f t="shared" si="0"/>
        <v>16.13038027580443</v>
      </c>
      <c r="I38" s="4">
        <f t="shared" si="1"/>
        <v>233.33333333333334</v>
      </c>
      <c r="J38" s="5">
        <f t="shared" si="2"/>
        <v>16.402337228714526</v>
      </c>
    </row>
    <row r="39" spans="1:10" ht="15">
      <c r="A39" s="6" t="s">
        <v>32</v>
      </c>
      <c r="B39" s="7">
        <v>620</v>
      </c>
      <c r="C39" s="7">
        <v>16</v>
      </c>
      <c r="D39" s="7">
        <v>636</v>
      </c>
      <c r="E39" s="7">
        <v>742</v>
      </c>
      <c r="F39" s="7">
        <v>8</v>
      </c>
      <c r="G39" s="7">
        <v>750</v>
      </c>
      <c r="H39" s="8">
        <f t="shared" si="0"/>
        <v>19.67741935483871</v>
      </c>
      <c r="I39" s="8">
        <f t="shared" si="1"/>
        <v>-50</v>
      </c>
      <c r="J39" s="9">
        <f t="shared" si="2"/>
        <v>17.92452830188679</v>
      </c>
    </row>
    <row r="40" spans="1:10" ht="15">
      <c r="A40" s="10" t="s">
        <v>33</v>
      </c>
      <c r="B40" s="3">
        <v>6220</v>
      </c>
      <c r="C40" s="3">
        <v>1633</v>
      </c>
      <c r="D40" s="3">
        <v>7853</v>
      </c>
      <c r="E40" s="3">
        <v>8475</v>
      </c>
      <c r="F40" s="3">
        <v>2972</v>
      </c>
      <c r="G40" s="3">
        <v>11447</v>
      </c>
      <c r="H40" s="4">
        <f t="shared" si="0"/>
        <v>36.2540192926045</v>
      </c>
      <c r="I40" s="4">
        <f t="shared" si="1"/>
        <v>81.99632578077158</v>
      </c>
      <c r="J40" s="5">
        <f t="shared" si="2"/>
        <v>45.7659493187317</v>
      </c>
    </row>
    <row r="41" spans="1:10" ht="15">
      <c r="A41" s="6" t="s">
        <v>34</v>
      </c>
      <c r="B41" s="7">
        <v>1193</v>
      </c>
      <c r="C41" s="7">
        <v>34</v>
      </c>
      <c r="D41" s="7">
        <v>1227</v>
      </c>
      <c r="E41" s="7">
        <v>2743</v>
      </c>
      <c r="F41" s="7">
        <v>31</v>
      </c>
      <c r="G41" s="7">
        <v>2774</v>
      </c>
      <c r="H41" s="8">
        <f t="shared" si="0"/>
        <v>129.92455993294217</v>
      </c>
      <c r="I41" s="8">
        <f t="shared" si="1"/>
        <v>-8.823529411764707</v>
      </c>
      <c r="J41" s="9">
        <f t="shared" si="2"/>
        <v>126.079869600652</v>
      </c>
    </row>
    <row r="42" spans="1:10" ht="15">
      <c r="A42" s="10" t="s">
        <v>35</v>
      </c>
      <c r="B42" s="3">
        <v>3185</v>
      </c>
      <c r="C42" s="3">
        <v>488</v>
      </c>
      <c r="D42" s="3">
        <v>3673</v>
      </c>
      <c r="E42" s="3">
        <v>4550</v>
      </c>
      <c r="F42" s="3">
        <v>814</v>
      </c>
      <c r="G42" s="3">
        <v>5364</v>
      </c>
      <c r="H42" s="4">
        <f t="shared" si="0"/>
        <v>42.857142857142854</v>
      </c>
      <c r="I42" s="4">
        <f t="shared" si="1"/>
        <v>66.80327868852459</v>
      </c>
      <c r="J42" s="5">
        <f t="shared" si="2"/>
        <v>46.03866049550776</v>
      </c>
    </row>
    <row r="43" spans="1:10" ht="15">
      <c r="A43" s="6" t="s">
        <v>36</v>
      </c>
      <c r="B43" s="7">
        <v>3440</v>
      </c>
      <c r="C43" s="7">
        <v>68</v>
      </c>
      <c r="D43" s="7">
        <v>3508</v>
      </c>
      <c r="E43" s="7">
        <v>4219</v>
      </c>
      <c r="F43" s="7">
        <v>134</v>
      </c>
      <c r="G43" s="7">
        <v>4353</v>
      </c>
      <c r="H43" s="8">
        <f t="shared" si="0"/>
        <v>22.645348837209305</v>
      </c>
      <c r="I43" s="8">
        <f t="shared" si="1"/>
        <v>97.05882352941177</v>
      </c>
      <c r="J43" s="9">
        <f t="shared" si="2"/>
        <v>24.087799315849487</v>
      </c>
    </row>
    <row r="44" spans="1:10" ht="15">
      <c r="A44" s="10" t="s">
        <v>37</v>
      </c>
      <c r="B44" s="3">
        <v>2393</v>
      </c>
      <c r="C44" s="3">
        <v>6</v>
      </c>
      <c r="D44" s="3">
        <v>2399</v>
      </c>
      <c r="E44" s="3">
        <v>3444</v>
      </c>
      <c r="F44" s="3">
        <v>8</v>
      </c>
      <c r="G44" s="3">
        <v>3452</v>
      </c>
      <c r="H44" s="4">
        <f t="shared" si="0"/>
        <v>43.91976598412035</v>
      </c>
      <c r="I44" s="4">
        <f t="shared" si="1"/>
        <v>33.33333333333333</v>
      </c>
      <c r="J44" s="5">
        <f t="shared" si="2"/>
        <v>43.89328887036265</v>
      </c>
    </row>
    <row r="45" spans="1:10" ht="15">
      <c r="A45" s="6" t="s">
        <v>69</v>
      </c>
      <c r="B45" s="7">
        <v>1776</v>
      </c>
      <c r="C45" s="7">
        <v>13</v>
      </c>
      <c r="D45" s="7">
        <v>1789</v>
      </c>
      <c r="E45" s="7">
        <v>2306</v>
      </c>
      <c r="F45" s="7">
        <v>0</v>
      </c>
      <c r="G45" s="7">
        <v>2306</v>
      </c>
      <c r="H45" s="8">
        <f t="shared" si="0"/>
        <v>29.84234234234234</v>
      </c>
      <c r="I45" s="8">
        <f t="shared" si="1"/>
        <v>-100</v>
      </c>
      <c r="J45" s="9">
        <f t="shared" si="2"/>
        <v>28.89882615986585</v>
      </c>
    </row>
    <row r="46" spans="1:10" ht="15">
      <c r="A46" s="10" t="s">
        <v>38</v>
      </c>
      <c r="B46" s="3">
        <v>8824</v>
      </c>
      <c r="C46" s="3">
        <v>52</v>
      </c>
      <c r="D46" s="3">
        <v>8876</v>
      </c>
      <c r="E46" s="3">
        <v>15324</v>
      </c>
      <c r="F46" s="3">
        <v>188</v>
      </c>
      <c r="G46" s="3">
        <v>15512</v>
      </c>
      <c r="H46" s="4">
        <f t="shared" si="0"/>
        <v>73.66273798730735</v>
      </c>
      <c r="I46" s="4">
        <f t="shared" si="1"/>
        <v>261.53846153846155</v>
      </c>
      <c r="J46" s="5">
        <f t="shared" si="2"/>
        <v>74.76340694006309</v>
      </c>
    </row>
    <row r="47" spans="1:10" ht="15">
      <c r="A47" s="6" t="s">
        <v>39</v>
      </c>
      <c r="B47" s="7">
        <v>4078</v>
      </c>
      <c r="C47" s="7">
        <v>124</v>
      </c>
      <c r="D47" s="7">
        <v>4202</v>
      </c>
      <c r="E47" s="7">
        <v>4761</v>
      </c>
      <c r="F47" s="7">
        <v>29</v>
      </c>
      <c r="G47" s="7">
        <v>4790</v>
      </c>
      <c r="H47" s="8">
        <f t="shared" si="0"/>
        <v>16.748406081412455</v>
      </c>
      <c r="I47" s="8">
        <f t="shared" si="1"/>
        <v>-76.61290322580645</v>
      </c>
      <c r="J47" s="9">
        <f t="shared" si="2"/>
        <v>13.99333650642551</v>
      </c>
    </row>
    <row r="48" spans="1:10" ht="15">
      <c r="A48" s="10" t="s">
        <v>40</v>
      </c>
      <c r="B48" s="3">
        <v>9135</v>
      </c>
      <c r="C48" s="3">
        <v>744</v>
      </c>
      <c r="D48" s="3">
        <v>9879</v>
      </c>
      <c r="E48" s="3">
        <v>9523</v>
      </c>
      <c r="F48" s="3">
        <v>1211</v>
      </c>
      <c r="G48" s="3">
        <v>10734</v>
      </c>
      <c r="H48" s="4">
        <f t="shared" si="0"/>
        <v>4.247400109469075</v>
      </c>
      <c r="I48" s="4">
        <f t="shared" si="1"/>
        <v>62.76881720430107</v>
      </c>
      <c r="J48" s="5">
        <f t="shared" si="2"/>
        <v>8.654722137868205</v>
      </c>
    </row>
    <row r="49" spans="1:10" ht="15">
      <c r="A49" s="6" t="s">
        <v>41</v>
      </c>
      <c r="B49" s="7">
        <v>360</v>
      </c>
      <c r="C49" s="7">
        <v>0</v>
      </c>
      <c r="D49" s="7">
        <v>360</v>
      </c>
      <c r="E49" s="7">
        <v>414</v>
      </c>
      <c r="F49" s="7">
        <v>0</v>
      </c>
      <c r="G49" s="7">
        <v>414</v>
      </c>
      <c r="H49" s="8">
        <f t="shared" si="0"/>
        <v>15</v>
      </c>
      <c r="I49" s="8">
        <f t="shared" si="1"/>
        <v>0</v>
      </c>
      <c r="J49" s="9">
        <f t="shared" si="2"/>
        <v>15</v>
      </c>
    </row>
    <row r="50" spans="1:10" ht="15">
      <c r="A50" s="10" t="s">
        <v>42</v>
      </c>
      <c r="B50" s="3">
        <v>1021</v>
      </c>
      <c r="C50" s="3">
        <v>4</v>
      </c>
      <c r="D50" s="3">
        <v>1025</v>
      </c>
      <c r="E50" s="3">
        <v>1852</v>
      </c>
      <c r="F50" s="3">
        <v>36</v>
      </c>
      <c r="G50" s="3">
        <v>1888</v>
      </c>
      <c r="H50" s="4">
        <f t="shared" si="0"/>
        <v>81.39079333986288</v>
      </c>
      <c r="I50" s="4">
        <f t="shared" si="1"/>
        <v>800</v>
      </c>
      <c r="J50" s="5">
        <f t="shared" si="2"/>
        <v>84.1951219512195</v>
      </c>
    </row>
    <row r="51" spans="1:10" ht="15">
      <c r="A51" s="6" t="s">
        <v>43</v>
      </c>
      <c r="B51" s="7">
        <v>2372</v>
      </c>
      <c r="C51" s="7">
        <v>48</v>
      </c>
      <c r="D51" s="7">
        <v>2420</v>
      </c>
      <c r="E51" s="7">
        <v>3484</v>
      </c>
      <c r="F51" s="7">
        <v>53</v>
      </c>
      <c r="G51" s="7">
        <v>3537</v>
      </c>
      <c r="H51" s="8">
        <f t="shared" si="0"/>
        <v>46.880269814502526</v>
      </c>
      <c r="I51" s="8">
        <f>+_xlfn.IFERROR(((F51-C51)/C51)*100,0)</f>
        <v>10.416666666666668</v>
      </c>
      <c r="J51" s="9">
        <f t="shared" si="2"/>
        <v>46.15702479338843</v>
      </c>
    </row>
    <row r="52" spans="1:10" ht="15">
      <c r="A52" s="10" t="s">
        <v>73</v>
      </c>
      <c r="B52" s="3">
        <v>3552</v>
      </c>
      <c r="C52" s="3">
        <v>54</v>
      </c>
      <c r="D52" s="3">
        <v>3606</v>
      </c>
      <c r="E52" s="3">
        <v>4769</v>
      </c>
      <c r="F52" s="3">
        <v>16</v>
      </c>
      <c r="G52" s="3">
        <v>4785</v>
      </c>
      <c r="H52" s="4">
        <f t="shared" si="0"/>
        <v>34.26238738738739</v>
      </c>
      <c r="I52" s="4">
        <f t="shared" si="1"/>
        <v>-70.37037037037037</v>
      </c>
      <c r="J52" s="5">
        <f t="shared" si="2"/>
        <v>32.6955074875208</v>
      </c>
    </row>
    <row r="53" spans="1:10" ht="15">
      <c r="A53" s="6" t="s">
        <v>44</v>
      </c>
      <c r="B53" s="7">
        <v>2612</v>
      </c>
      <c r="C53" s="7">
        <v>5</v>
      </c>
      <c r="D53" s="7">
        <v>2617</v>
      </c>
      <c r="E53" s="7">
        <v>4890</v>
      </c>
      <c r="F53" s="7">
        <v>0</v>
      </c>
      <c r="G53" s="7">
        <v>4890</v>
      </c>
      <c r="H53" s="8">
        <f t="shared" si="0"/>
        <v>87.21286370597244</v>
      </c>
      <c r="I53" s="8">
        <f t="shared" si="1"/>
        <v>-100</v>
      </c>
      <c r="J53" s="9">
        <f t="shared" si="2"/>
        <v>86.85517768437143</v>
      </c>
    </row>
    <row r="54" spans="1:10" ht="15">
      <c r="A54" s="10" t="s">
        <v>70</v>
      </c>
      <c r="B54" s="3">
        <v>16932</v>
      </c>
      <c r="C54" s="3">
        <v>528</v>
      </c>
      <c r="D54" s="3">
        <v>17460</v>
      </c>
      <c r="E54" s="3">
        <v>21349</v>
      </c>
      <c r="F54" s="3">
        <v>513</v>
      </c>
      <c r="G54" s="3">
        <v>21862</v>
      </c>
      <c r="H54" s="4">
        <f t="shared" si="0"/>
        <v>26.08669974013702</v>
      </c>
      <c r="I54" s="4">
        <f t="shared" si="1"/>
        <v>-2.840909090909091</v>
      </c>
      <c r="J54" s="5">
        <f t="shared" si="2"/>
        <v>25.211912943871706</v>
      </c>
    </row>
    <row r="55" spans="1:10" ht="15">
      <c r="A55" s="6" t="s">
        <v>45</v>
      </c>
      <c r="B55" s="7">
        <v>588</v>
      </c>
      <c r="C55" s="7">
        <v>0</v>
      </c>
      <c r="D55" s="7">
        <v>588</v>
      </c>
      <c r="E55" s="7">
        <v>684</v>
      </c>
      <c r="F55" s="7">
        <v>0</v>
      </c>
      <c r="G55" s="7">
        <v>684</v>
      </c>
      <c r="H55" s="8">
        <f t="shared" si="0"/>
        <v>16.3265306122449</v>
      </c>
      <c r="I55" s="8">
        <f t="shared" si="1"/>
        <v>0</v>
      </c>
      <c r="J55" s="9">
        <f t="shared" si="2"/>
        <v>16.3265306122449</v>
      </c>
    </row>
    <row r="56" spans="1:10" ht="15">
      <c r="A56" s="10" t="s">
        <v>46</v>
      </c>
      <c r="B56" s="3">
        <v>5756</v>
      </c>
      <c r="C56" s="3">
        <v>11</v>
      </c>
      <c r="D56" s="3">
        <v>5767</v>
      </c>
      <c r="E56" s="3">
        <v>4988</v>
      </c>
      <c r="F56" s="3">
        <v>11</v>
      </c>
      <c r="G56" s="3">
        <v>4999</v>
      </c>
      <c r="H56" s="4">
        <f t="shared" si="0"/>
        <v>-13.342599027102153</v>
      </c>
      <c r="I56" s="4">
        <f t="shared" si="1"/>
        <v>0</v>
      </c>
      <c r="J56" s="5">
        <f t="shared" si="2"/>
        <v>-13.317149297728456</v>
      </c>
    </row>
    <row r="57" spans="1:10" ht="15">
      <c r="A57" s="6" t="s">
        <v>47</v>
      </c>
      <c r="B57" s="7">
        <v>11331</v>
      </c>
      <c r="C57" s="7">
        <v>73</v>
      </c>
      <c r="D57" s="7">
        <v>11404</v>
      </c>
      <c r="E57" s="7">
        <v>13310</v>
      </c>
      <c r="F57" s="7">
        <v>65</v>
      </c>
      <c r="G57" s="7">
        <v>13375</v>
      </c>
      <c r="H57" s="8">
        <f t="shared" si="0"/>
        <v>17.46536051540023</v>
      </c>
      <c r="I57" s="8">
        <f t="shared" si="1"/>
        <v>-10.95890410958904</v>
      </c>
      <c r="J57" s="9">
        <f t="shared" si="2"/>
        <v>17.28340933005963</v>
      </c>
    </row>
    <row r="58" spans="1:10" ht="15">
      <c r="A58" s="10" t="s">
        <v>56</v>
      </c>
      <c r="B58" s="3">
        <v>287</v>
      </c>
      <c r="C58" s="3">
        <v>69</v>
      </c>
      <c r="D58" s="3">
        <v>356</v>
      </c>
      <c r="E58" s="3">
        <v>541</v>
      </c>
      <c r="F58" s="3">
        <v>46</v>
      </c>
      <c r="G58" s="3">
        <v>587</v>
      </c>
      <c r="H58" s="4">
        <f t="shared" si="0"/>
        <v>88.50174216027874</v>
      </c>
      <c r="I58" s="4">
        <f t="shared" si="1"/>
        <v>-33.33333333333333</v>
      </c>
      <c r="J58" s="5">
        <f t="shared" si="2"/>
        <v>64.8876404494382</v>
      </c>
    </row>
    <row r="59" spans="1:10" ht="15">
      <c r="A59" s="6" t="s">
        <v>57</v>
      </c>
      <c r="B59" s="7">
        <v>234</v>
      </c>
      <c r="C59" s="7">
        <v>63</v>
      </c>
      <c r="D59" s="7">
        <v>297</v>
      </c>
      <c r="E59" s="7">
        <v>276</v>
      </c>
      <c r="F59" s="7">
        <v>349</v>
      </c>
      <c r="G59" s="7">
        <v>625</v>
      </c>
      <c r="H59" s="8">
        <f t="shared" si="0"/>
        <v>17.94871794871795</v>
      </c>
      <c r="I59" s="8">
        <f t="shared" si="1"/>
        <v>453.968253968254</v>
      </c>
      <c r="J59" s="9">
        <f t="shared" si="2"/>
        <v>110.43771043771045</v>
      </c>
    </row>
    <row r="60" spans="1:11" ht="15">
      <c r="A60" s="11" t="s">
        <v>48</v>
      </c>
      <c r="B60" s="12">
        <f>B61-SUM(B6+B10+B20+B32+B58+B59+B5)</f>
        <v>337128</v>
      </c>
      <c r="C60" s="12">
        <f>C61-SUM(C6+C10+C20+C32+C58+C59+C5)</f>
        <v>99968</v>
      </c>
      <c r="D60" s="12">
        <f>D61-SUM(D6+D10+D20+D32+D58+D59+D5)</f>
        <v>437096</v>
      </c>
      <c r="E60" s="12">
        <f>E61-SUM(E6+E10+E20+E32+E58+E59+E5)</f>
        <v>433284</v>
      </c>
      <c r="F60" s="12">
        <f>F61-SUM(F6+F10+F20+F32+F58+F59+F5)</f>
        <v>171558</v>
      </c>
      <c r="G60" s="12">
        <f>G61-SUM(G6+G10+G20+G32+G58+G59+G5)</f>
        <v>604842</v>
      </c>
      <c r="H60" s="13">
        <f>+_xlfn.IFERROR(((E60-B60)/B60)*100,0)</f>
        <v>28.522104363921123</v>
      </c>
      <c r="I60" s="13">
        <f t="shared" si="1"/>
        <v>71.61291613316261</v>
      </c>
      <c r="J60" s="35">
        <f t="shared" si="2"/>
        <v>38.377381627834616</v>
      </c>
      <c r="K60" s="37"/>
    </row>
    <row r="61" spans="1:10" ht="15">
      <c r="A61" s="14" t="s">
        <v>49</v>
      </c>
      <c r="B61" s="15">
        <f>SUM(B4:B59)</f>
        <v>480282</v>
      </c>
      <c r="C61" s="15">
        <f>SUM(C4:C59)</f>
        <v>239995</v>
      </c>
      <c r="D61" s="15">
        <f>SUM(D4:D59)</f>
        <v>720277</v>
      </c>
      <c r="E61" s="15">
        <f>SUM(E4:E59)</f>
        <v>625539</v>
      </c>
      <c r="F61" s="15">
        <f>SUM(F4:F59)</f>
        <v>387596</v>
      </c>
      <c r="G61" s="15">
        <f>SUM(G4:G59)</f>
        <v>1013135</v>
      </c>
      <c r="H61" s="16">
        <f>+_xlfn.IFERROR(((E61-B61)/B61)*100,0)</f>
        <v>30.244106587379914</v>
      </c>
      <c r="I61" s="16">
        <f t="shared" si="1"/>
        <v>61.501697952040665</v>
      </c>
      <c r="J61" s="17">
        <f t="shared" si="2"/>
        <v>40.65907977069933</v>
      </c>
    </row>
    <row r="62" spans="1:10" ht="15.75" thickBot="1">
      <c r="A62" s="18" t="s">
        <v>50</v>
      </c>
      <c r="B62" s="19"/>
      <c r="C62" s="19"/>
      <c r="D62" s="19">
        <v>171278</v>
      </c>
      <c r="E62" s="19"/>
      <c r="F62" s="19"/>
      <c r="G62" s="19">
        <v>198942</v>
      </c>
      <c r="H62" s="56">
        <f>+_xlfn.IFERROR(((G62-D62)/D62)*100,0)</f>
        <v>16.15151975151508</v>
      </c>
      <c r="I62" s="56"/>
      <c r="J62" s="57"/>
    </row>
    <row r="63" spans="1:10" ht="15">
      <c r="A63" s="14" t="s">
        <v>51</v>
      </c>
      <c r="B63" s="34"/>
      <c r="C63" s="34"/>
      <c r="D63" s="34">
        <f>+D61+D62</f>
        <v>891555</v>
      </c>
      <c r="E63" s="34"/>
      <c r="F63" s="34"/>
      <c r="G63" s="34">
        <f>+G61+G62</f>
        <v>1212077</v>
      </c>
      <c r="H63" s="58">
        <f>+_xlfn.IFERROR(((G63-D63)/D63)*100,0)</f>
        <v>35.95089478495438</v>
      </c>
      <c r="I63" s="58"/>
      <c r="J63" s="59"/>
    </row>
    <row r="64" spans="1:10" ht="15">
      <c r="A64" s="41"/>
      <c r="B64" s="42"/>
      <c r="C64" s="42"/>
      <c r="D64" s="42"/>
      <c r="E64" s="42"/>
      <c r="F64" s="42"/>
      <c r="G64" s="42"/>
      <c r="H64" s="42"/>
      <c r="I64" s="42"/>
      <c r="J64" s="43"/>
    </row>
    <row r="65" spans="1:10" ht="15.75" thickBot="1">
      <c r="A65" s="44"/>
      <c r="B65" s="45"/>
      <c r="C65" s="45"/>
      <c r="D65" s="45"/>
      <c r="E65" s="45"/>
      <c r="F65" s="45"/>
      <c r="G65" s="45"/>
      <c r="H65" s="45"/>
      <c r="I65" s="45"/>
      <c r="J65" s="46"/>
    </row>
    <row r="66" spans="1:10" ht="48.75" customHeight="1">
      <c r="A66" s="47" t="s">
        <v>71</v>
      </c>
      <c r="B66" s="47"/>
      <c r="C66" s="47"/>
      <c r="D66" s="47"/>
      <c r="E66" s="47"/>
      <c r="F66" s="47"/>
      <c r="G66" s="47"/>
      <c r="H66" s="47"/>
      <c r="I66" s="47"/>
      <c r="J66" s="47"/>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30">
      <selection activeCell="B60" sqref="B60:G61"/>
    </sheetView>
  </sheetViews>
  <sheetFormatPr defaultColWidth="9.140625" defaultRowHeight="15"/>
  <cols>
    <col min="1" max="1" width="34.00390625" style="0" bestFit="1" customWidth="1"/>
    <col min="2" max="10" width="14.28125" style="0" customWidth="1"/>
  </cols>
  <sheetData>
    <row r="1" spans="1:10" ht="24.75" customHeight="1">
      <c r="A1" s="48" t="s">
        <v>63</v>
      </c>
      <c r="B1" s="49"/>
      <c r="C1" s="49"/>
      <c r="D1" s="49"/>
      <c r="E1" s="49"/>
      <c r="F1" s="49"/>
      <c r="G1" s="49"/>
      <c r="H1" s="49"/>
      <c r="I1" s="49"/>
      <c r="J1" s="50"/>
    </row>
    <row r="2" spans="1:10" ht="27"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92</v>
      </c>
      <c r="C4" s="3">
        <v>15996</v>
      </c>
      <c r="D4" s="3">
        <v>16088</v>
      </c>
      <c r="E4" s="3">
        <v>256</v>
      </c>
      <c r="F4" s="3">
        <v>16268</v>
      </c>
      <c r="G4" s="3">
        <v>16524</v>
      </c>
      <c r="H4" s="4">
        <f>+_xlfn.IFERROR(((E4-B4)/B4)*100,)</f>
        <v>178.26086956521738</v>
      </c>
      <c r="I4" s="4">
        <f>+_xlfn.IFERROR(((F4-C4)/C4)*100,)</f>
        <v>1.700425106276569</v>
      </c>
      <c r="J4" s="5">
        <f>+_xlfn.IFERROR(((G4-D4)/D4)*100,)</f>
        <v>2.710094480358031</v>
      </c>
    </row>
    <row r="5" spans="1:10" ht="15">
      <c r="A5" s="6" t="s">
        <v>68</v>
      </c>
      <c r="B5" s="7">
        <v>49127</v>
      </c>
      <c r="C5" s="7">
        <v>100381</v>
      </c>
      <c r="D5" s="7">
        <v>149508</v>
      </c>
      <c r="E5" s="7">
        <v>63896</v>
      </c>
      <c r="F5" s="7">
        <v>157109</v>
      </c>
      <c r="G5" s="7">
        <v>221005</v>
      </c>
      <c r="H5" s="8">
        <f>+_xlfn.IFERROR(((E5-B5)/B5)*100,)</f>
        <v>30.062898202617706</v>
      </c>
      <c r="I5" s="8">
        <f>+_xlfn.IFERROR(((F5-C5)/C5)*100,)</f>
        <v>56.51268666381088</v>
      </c>
      <c r="J5" s="9">
        <f>+_xlfn.IFERROR(((G5-D5)/D5)*100,)</f>
        <v>47.82152125638762</v>
      </c>
    </row>
    <row r="6" spans="1:10" ht="15">
      <c r="A6" s="10" t="s">
        <v>52</v>
      </c>
      <c r="B6" s="3">
        <v>67460</v>
      </c>
      <c r="C6" s="3">
        <v>33856</v>
      </c>
      <c r="D6" s="3">
        <v>101316</v>
      </c>
      <c r="E6" s="3">
        <v>92019</v>
      </c>
      <c r="F6" s="3">
        <v>52989</v>
      </c>
      <c r="G6" s="3">
        <v>145008</v>
      </c>
      <c r="H6" s="4">
        <f aca="true" t="shared" si="0" ref="H6:H59">+_xlfn.IFERROR(((E6-B6)/B6)*100,)</f>
        <v>36.40527720130448</v>
      </c>
      <c r="I6" s="4">
        <f aca="true" t="shared" si="1" ref="I6:I59">+_xlfn.IFERROR(((F6-C6)/C6)*100,)</f>
        <v>56.51287807183365</v>
      </c>
      <c r="J6" s="5">
        <f aca="true" t="shared" si="2" ref="J6:J59">+_xlfn.IFERROR(((G6-D6)/D6)*100,)</f>
        <v>43.124481819258556</v>
      </c>
    </row>
    <row r="7" spans="1:10" ht="15">
      <c r="A7" s="6" t="s">
        <v>6</v>
      </c>
      <c r="B7" s="7">
        <v>27874</v>
      </c>
      <c r="C7" s="7">
        <v>6123</v>
      </c>
      <c r="D7" s="7">
        <v>33997</v>
      </c>
      <c r="E7" s="7">
        <v>35953</v>
      </c>
      <c r="F7" s="7">
        <v>9444</v>
      </c>
      <c r="G7" s="7">
        <v>45397</v>
      </c>
      <c r="H7" s="8">
        <f t="shared" si="0"/>
        <v>28.983999425988376</v>
      </c>
      <c r="I7" s="8">
        <f t="shared" si="1"/>
        <v>54.23811856932876</v>
      </c>
      <c r="J7" s="9">
        <f t="shared" si="2"/>
        <v>33.5323705032797</v>
      </c>
    </row>
    <row r="8" spans="1:10" ht="15">
      <c r="A8" s="10" t="s">
        <v>7</v>
      </c>
      <c r="B8" s="3">
        <v>26161</v>
      </c>
      <c r="C8" s="3">
        <v>8113</v>
      </c>
      <c r="D8" s="3">
        <v>34274</v>
      </c>
      <c r="E8" s="3">
        <v>31155</v>
      </c>
      <c r="F8" s="3">
        <v>12109</v>
      </c>
      <c r="G8" s="3">
        <v>43264</v>
      </c>
      <c r="H8" s="4">
        <f t="shared" si="0"/>
        <v>19.089484346928636</v>
      </c>
      <c r="I8" s="4">
        <f t="shared" si="1"/>
        <v>49.25428324910637</v>
      </c>
      <c r="J8" s="5">
        <f t="shared" si="2"/>
        <v>26.22979518001984</v>
      </c>
    </row>
    <row r="9" spans="1:10" ht="15">
      <c r="A9" s="6" t="s">
        <v>8</v>
      </c>
      <c r="B9" s="7">
        <v>18466</v>
      </c>
      <c r="C9" s="7">
        <v>34906</v>
      </c>
      <c r="D9" s="7">
        <v>53372</v>
      </c>
      <c r="E9" s="7">
        <v>27053</v>
      </c>
      <c r="F9" s="7">
        <v>89399</v>
      </c>
      <c r="G9" s="7">
        <v>116452</v>
      </c>
      <c r="H9" s="8">
        <f t="shared" si="0"/>
        <v>46.5016787609661</v>
      </c>
      <c r="I9" s="8">
        <f t="shared" si="1"/>
        <v>156.11356213831434</v>
      </c>
      <c r="J9" s="9">
        <f t="shared" si="2"/>
        <v>118.1893127482575</v>
      </c>
    </row>
    <row r="10" spans="1:10" ht="15">
      <c r="A10" s="10" t="s">
        <v>53</v>
      </c>
      <c r="B10" s="3">
        <v>1503</v>
      </c>
      <c r="C10" s="3">
        <v>402</v>
      </c>
      <c r="D10" s="3">
        <v>1905</v>
      </c>
      <c r="E10" s="3">
        <v>2706</v>
      </c>
      <c r="F10" s="3">
        <v>1483</v>
      </c>
      <c r="G10" s="3">
        <v>4189</v>
      </c>
      <c r="H10" s="4">
        <f t="shared" si="0"/>
        <v>80.03992015968065</v>
      </c>
      <c r="I10" s="4">
        <f t="shared" si="1"/>
        <v>268.9054726368159</v>
      </c>
      <c r="J10" s="5">
        <f t="shared" si="2"/>
        <v>119.89501312335958</v>
      </c>
    </row>
    <row r="11" spans="1:10" ht="15">
      <c r="A11" s="6" t="s">
        <v>9</v>
      </c>
      <c r="B11" s="7">
        <v>5282</v>
      </c>
      <c r="C11" s="7">
        <v>5352</v>
      </c>
      <c r="D11" s="7">
        <v>10634</v>
      </c>
      <c r="E11" s="7">
        <v>9696</v>
      </c>
      <c r="F11" s="7">
        <v>6502</v>
      </c>
      <c r="G11" s="7">
        <v>16198</v>
      </c>
      <c r="H11" s="8">
        <f t="shared" si="0"/>
        <v>83.56683074592958</v>
      </c>
      <c r="I11" s="8">
        <f t="shared" si="1"/>
        <v>21.48729446935725</v>
      </c>
      <c r="J11" s="9">
        <f t="shared" si="2"/>
        <v>52.32273838630807</v>
      </c>
    </row>
    <row r="12" spans="1:10" ht="15">
      <c r="A12" s="10" t="s">
        <v>10</v>
      </c>
      <c r="B12" s="3">
        <v>6763</v>
      </c>
      <c r="C12" s="3">
        <v>2802</v>
      </c>
      <c r="D12" s="3">
        <v>9565</v>
      </c>
      <c r="E12" s="3">
        <v>12495</v>
      </c>
      <c r="F12" s="3">
        <v>6638</v>
      </c>
      <c r="G12" s="3">
        <v>19133</v>
      </c>
      <c r="H12" s="4">
        <f t="shared" si="0"/>
        <v>84.75528611562916</v>
      </c>
      <c r="I12" s="4">
        <f t="shared" si="1"/>
        <v>136.90221270521056</v>
      </c>
      <c r="J12" s="5">
        <f t="shared" si="2"/>
        <v>100.03136434918976</v>
      </c>
    </row>
    <row r="13" spans="1:10" ht="15">
      <c r="A13" s="6" t="s">
        <v>11</v>
      </c>
      <c r="B13" s="7">
        <v>13128</v>
      </c>
      <c r="C13" s="7">
        <v>1800</v>
      </c>
      <c r="D13" s="7">
        <v>14928</v>
      </c>
      <c r="E13" s="7">
        <v>16212</v>
      </c>
      <c r="F13" s="7">
        <v>2746</v>
      </c>
      <c r="G13" s="7">
        <v>18958</v>
      </c>
      <c r="H13" s="8">
        <f t="shared" si="0"/>
        <v>23.491773308957953</v>
      </c>
      <c r="I13" s="8">
        <f t="shared" si="1"/>
        <v>52.55555555555556</v>
      </c>
      <c r="J13" s="9">
        <f t="shared" si="2"/>
        <v>26.9962486602358</v>
      </c>
    </row>
    <row r="14" spans="1:10" ht="15">
      <c r="A14" s="10" t="s">
        <v>12</v>
      </c>
      <c r="B14" s="3">
        <v>10462</v>
      </c>
      <c r="C14" s="3">
        <v>572</v>
      </c>
      <c r="D14" s="3">
        <v>11034</v>
      </c>
      <c r="E14" s="3">
        <v>14087</v>
      </c>
      <c r="F14" s="3">
        <v>1901</v>
      </c>
      <c r="G14" s="3">
        <v>15988</v>
      </c>
      <c r="H14" s="4">
        <f t="shared" si="0"/>
        <v>34.64920665264768</v>
      </c>
      <c r="I14" s="4">
        <f t="shared" si="1"/>
        <v>232.34265734265733</v>
      </c>
      <c r="J14" s="5">
        <f t="shared" si="2"/>
        <v>44.89758926953054</v>
      </c>
    </row>
    <row r="15" spans="1:10" ht="15">
      <c r="A15" s="6" t="s">
        <v>13</v>
      </c>
      <c r="B15" s="7">
        <v>3099</v>
      </c>
      <c r="C15" s="7">
        <v>18</v>
      </c>
      <c r="D15" s="7">
        <v>3117</v>
      </c>
      <c r="E15" s="7">
        <v>4363</v>
      </c>
      <c r="F15" s="7">
        <v>19</v>
      </c>
      <c r="G15" s="7">
        <v>4382</v>
      </c>
      <c r="H15" s="8">
        <f t="shared" si="0"/>
        <v>40.78735075830913</v>
      </c>
      <c r="I15" s="8">
        <f t="shared" si="1"/>
        <v>5.555555555555555</v>
      </c>
      <c r="J15" s="9">
        <f t="shared" si="2"/>
        <v>40.583894770612766</v>
      </c>
    </row>
    <row r="16" spans="1:10" ht="15">
      <c r="A16" s="10" t="s">
        <v>14</v>
      </c>
      <c r="B16" s="3">
        <v>7582</v>
      </c>
      <c r="C16" s="3">
        <v>949</v>
      </c>
      <c r="D16" s="3">
        <v>8531</v>
      </c>
      <c r="E16" s="3">
        <v>9576</v>
      </c>
      <c r="F16" s="3">
        <v>1073</v>
      </c>
      <c r="G16" s="3">
        <v>10649</v>
      </c>
      <c r="H16" s="4">
        <f t="shared" si="0"/>
        <v>26.299129517277763</v>
      </c>
      <c r="I16" s="4">
        <f t="shared" si="1"/>
        <v>13.066385669125394</v>
      </c>
      <c r="J16" s="5">
        <f t="shared" si="2"/>
        <v>24.827101160473568</v>
      </c>
    </row>
    <row r="17" spans="1:10" ht="15">
      <c r="A17" s="6" t="s">
        <v>15</v>
      </c>
      <c r="B17" s="7">
        <v>776</v>
      </c>
      <c r="C17" s="7">
        <v>8</v>
      </c>
      <c r="D17" s="7">
        <v>784</v>
      </c>
      <c r="E17" s="7">
        <v>977</v>
      </c>
      <c r="F17" s="7">
        <v>0</v>
      </c>
      <c r="G17" s="7">
        <v>977</v>
      </c>
      <c r="H17" s="8">
        <f t="shared" si="0"/>
        <v>25.902061855670105</v>
      </c>
      <c r="I17" s="8">
        <f t="shared" si="1"/>
        <v>-100</v>
      </c>
      <c r="J17" s="9">
        <f t="shared" si="2"/>
        <v>24.617346938775512</v>
      </c>
    </row>
    <row r="18" spans="1:10" ht="15">
      <c r="A18" s="10" t="s">
        <v>16</v>
      </c>
      <c r="B18" s="3">
        <v>1204</v>
      </c>
      <c r="C18" s="3">
        <v>2</v>
      </c>
      <c r="D18" s="3">
        <v>1206</v>
      </c>
      <c r="E18" s="3">
        <v>1500</v>
      </c>
      <c r="F18" s="3">
        <v>0</v>
      </c>
      <c r="G18" s="3">
        <v>1500</v>
      </c>
      <c r="H18" s="4">
        <f t="shared" si="0"/>
        <v>24.58471760797342</v>
      </c>
      <c r="I18" s="4">
        <f t="shared" si="1"/>
        <v>-100</v>
      </c>
      <c r="J18" s="5">
        <f t="shared" si="2"/>
        <v>24.378109452736318</v>
      </c>
    </row>
    <row r="19" spans="1:10" ht="15">
      <c r="A19" s="6" t="s">
        <v>17</v>
      </c>
      <c r="B19" s="7">
        <v>607</v>
      </c>
      <c r="C19" s="7">
        <v>21</v>
      </c>
      <c r="D19" s="7">
        <v>628</v>
      </c>
      <c r="E19" s="7">
        <v>656</v>
      </c>
      <c r="F19" s="7">
        <v>89</v>
      </c>
      <c r="G19" s="7">
        <v>745</v>
      </c>
      <c r="H19" s="8">
        <f t="shared" si="0"/>
        <v>8.072487644151565</v>
      </c>
      <c r="I19" s="8">
        <f t="shared" si="1"/>
        <v>323.8095238095238</v>
      </c>
      <c r="J19" s="9">
        <f t="shared" si="2"/>
        <v>18.630573248407643</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1107</v>
      </c>
      <c r="C21" s="7">
        <v>37</v>
      </c>
      <c r="D21" s="7">
        <v>1144</v>
      </c>
      <c r="E21" s="7">
        <v>1872</v>
      </c>
      <c r="F21" s="7">
        <v>32</v>
      </c>
      <c r="G21" s="7">
        <v>1904</v>
      </c>
      <c r="H21" s="8">
        <f t="shared" si="0"/>
        <v>69.10569105691057</v>
      </c>
      <c r="I21" s="8">
        <f t="shared" si="1"/>
        <v>-13.513513513513514</v>
      </c>
      <c r="J21" s="9">
        <f t="shared" si="2"/>
        <v>66.43356643356644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2047</v>
      </c>
      <c r="C23" s="7">
        <v>8</v>
      </c>
      <c r="D23" s="7">
        <v>2055</v>
      </c>
      <c r="E23" s="7">
        <v>2900</v>
      </c>
      <c r="F23" s="7">
        <v>0</v>
      </c>
      <c r="G23" s="7">
        <v>2900</v>
      </c>
      <c r="H23" s="8">
        <f t="shared" si="0"/>
        <v>41.67073766487543</v>
      </c>
      <c r="I23" s="8">
        <f t="shared" si="1"/>
        <v>-100</v>
      </c>
      <c r="J23" s="9">
        <f t="shared" si="2"/>
        <v>41.119221411192214</v>
      </c>
    </row>
    <row r="24" spans="1:10" ht="15">
      <c r="A24" s="10" t="s">
        <v>21</v>
      </c>
      <c r="B24" s="3">
        <v>809</v>
      </c>
      <c r="C24" s="3">
        <v>2</v>
      </c>
      <c r="D24" s="3">
        <v>811</v>
      </c>
      <c r="E24" s="3">
        <v>1028</v>
      </c>
      <c r="F24" s="3">
        <v>0</v>
      </c>
      <c r="G24" s="3">
        <v>1028</v>
      </c>
      <c r="H24" s="4">
        <f t="shared" si="0"/>
        <v>27.070457354758965</v>
      </c>
      <c r="I24" s="4">
        <f t="shared" si="1"/>
        <v>-100</v>
      </c>
      <c r="J24" s="5">
        <f t="shared" si="2"/>
        <v>26.75709001233046</v>
      </c>
    </row>
    <row r="25" spans="1:10" ht="15">
      <c r="A25" s="6" t="s">
        <v>22</v>
      </c>
      <c r="B25" s="7">
        <v>389</v>
      </c>
      <c r="C25" s="7">
        <v>50</v>
      </c>
      <c r="D25" s="7">
        <v>439</v>
      </c>
      <c r="E25" s="7">
        <v>465</v>
      </c>
      <c r="F25" s="7">
        <v>6</v>
      </c>
      <c r="G25" s="7">
        <v>471</v>
      </c>
      <c r="H25" s="8">
        <f t="shared" si="0"/>
        <v>19.53727506426735</v>
      </c>
      <c r="I25" s="8">
        <f t="shared" si="1"/>
        <v>-88</v>
      </c>
      <c r="J25" s="9">
        <f t="shared" si="2"/>
        <v>7.289293849658314</v>
      </c>
    </row>
    <row r="26" spans="1:10" ht="15">
      <c r="A26" s="10" t="s">
        <v>23</v>
      </c>
      <c r="B26" s="3">
        <v>548</v>
      </c>
      <c r="C26" s="3">
        <v>8</v>
      </c>
      <c r="D26" s="3">
        <v>556</v>
      </c>
      <c r="E26" s="3">
        <v>616</v>
      </c>
      <c r="F26" s="3">
        <v>0</v>
      </c>
      <c r="G26" s="3">
        <v>616</v>
      </c>
      <c r="H26" s="4">
        <f t="shared" si="0"/>
        <v>12.408759124087592</v>
      </c>
      <c r="I26" s="4">
        <f t="shared" si="1"/>
        <v>-100</v>
      </c>
      <c r="J26" s="5">
        <f t="shared" si="2"/>
        <v>10.79136690647482</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1676</v>
      </c>
      <c r="C28" s="3">
        <v>48</v>
      </c>
      <c r="D28" s="3">
        <v>1724</v>
      </c>
      <c r="E28" s="3">
        <v>1954</v>
      </c>
      <c r="F28" s="3">
        <v>167</v>
      </c>
      <c r="G28" s="3">
        <v>2121</v>
      </c>
      <c r="H28" s="4">
        <f t="shared" si="0"/>
        <v>16.58711217183771</v>
      </c>
      <c r="I28" s="4">
        <f t="shared" si="1"/>
        <v>247.91666666666666</v>
      </c>
      <c r="J28" s="5">
        <f t="shared" si="2"/>
        <v>23.02784222737819</v>
      </c>
    </row>
    <row r="29" spans="1:10" ht="15">
      <c r="A29" s="6" t="s">
        <v>26</v>
      </c>
      <c r="B29" s="7">
        <v>6066</v>
      </c>
      <c r="C29" s="7">
        <v>186</v>
      </c>
      <c r="D29" s="7">
        <v>6252</v>
      </c>
      <c r="E29" s="7">
        <v>6730</v>
      </c>
      <c r="F29" s="7">
        <v>389</v>
      </c>
      <c r="G29" s="7">
        <v>7119</v>
      </c>
      <c r="H29" s="8">
        <f t="shared" si="0"/>
        <v>10.946257830530827</v>
      </c>
      <c r="I29" s="8">
        <f t="shared" si="1"/>
        <v>109.13978494623655</v>
      </c>
      <c r="J29" s="9">
        <f t="shared" si="2"/>
        <v>13.867562380038386</v>
      </c>
    </row>
    <row r="30" spans="1:10" ht="15">
      <c r="A30" s="10" t="s">
        <v>27</v>
      </c>
      <c r="B30" s="3">
        <v>3084</v>
      </c>
      <c r="C30" s="3">
        <v>219</v>
      </c>
      <c r="D30" s="3">
        <v>3303</v>
      </c>
      <c r="E30" s="3">
        <v>3021</v>
      </c>
      <c r="F30" s="3">
        <v>263</v>
      </c>
      <c r="G30" s="3">
        <v>3284</v>
      </c>
      <c r="H30" s="4">
        <f t="shared" si="0"/>
        <v>-2.0428015564202333</v>
      </c>
      <c r="I30" s="4">
        <f t="shared" si="1"/>
        <v>20.091324200913242</v>
      </c>
      <c r="J30" s="5">
        <f t="shared" si="2"/>
        <v>-0.5752346351801393</v>
      </c>
    </row>
    <row r="31" spans="1:10" ht="15">
      <c r="A31" s="6" t="s">
        <v>75</v>
      </c>
      <c r="B31" s="7">
        <v>1402</v>
      </c>
      <c r="C31" s="7">
        <v>11</v>
      </c>
      <c r="D31" s="7">
        <v>1413</v>
      </c>
      <c r="E31" s="7">
        <v>1889</v>
      </c>
      <c r="F31" s="7">
        <v>41</v>
      </c>
      <c r="G31" s="7">
        <v>1930</v>
      </c>
      <c r="H31" s="8">
        <f t="shared" si="0"/>
        <v>34.7360912981455</v>
      </c>
      <c r="I31" s="8">
        <f t="shared" si="1"/>
        <v>272.7272727272727</v>
      </c>
      <c r="J31" s="9">
        <f t="shared" si="2"/>
        <v>36.588818117480535</v>
      </c>
    </row>
    <row r="32" spans="1:10" ht="15">
      <c r="A32" s="10" t="s">
        <v>55</v>
      </c>
      <c r="B32" s="3">
        <v>2</v>
      </c>
      <c r="C32" s="3">
        <v>354</v>
      </c>
      <c r="D32" s="3">
        <v>356</v>
      </c>
      <c r="E32" s="3">
        <v>16</v>
      </c>
      <c r="F32" s="3">
        <v>725</v>
      </c>
      <c r="G32" s="3">
        <v>741</v>
      </c>
      <c r="H32" s="4">
        <f t="shared" si="0"/>
        <v>700</v>
      </c>
      <c r="I32" s="4">
        <f t="shared" si="1"/>
        <v>104.80225988700565</v>
      </c>
      <c r="J32" s="5">
        <f t="shared" si="2"/>
        <v>108.14606741573034</v>
      </c>
    </row>
    <row r="33" spans="1:10" ht="15">
      <c r="A33" s="6" t="s">
        <v>67</v>
      </c>
      <c r="B33" s="7">
        <v>647</v>
      </c>
      <c r="C33" s="7">
        <v>0</v>
      </c>
      <c r="D33" s="7">
        <v>647</v>
      </c>
      <c r="E33" s="7">
        <v>812</v>
      </c>
      <c r="F33" s="7">
        <v>0</v>
      </c>
      <c r="G33" s="7">
        <v>812</v>
      </c>
      <c r="H33" s="8">
        <f t="shared" si="0"/>
        <v>25.50231839258114</v>
      </c>
      <c r="I33" s="8">
        <f t="shared" si="1"/>
        <v>0</v>
      </c>
      <c r="J33" s="9">
        <f t="shared" si="2"/>
        <v>25.50231839258114</v>
      </c>
    </row>
    <row r="34" spans="1:10" ht="15">
      <c r="A34" s="10" t="s">
        <v>28</v>
      </c>
      <c r="B34" s="3">
        <v>3582</v>
      </c>
      <c r="C34" s="3">
        <v>477</v>
      </c>
      <c r="D34" s="3">
        <v>4059</v>
      </c>
      <c r="E34" s="3">
        <v>5627</v>
      </c>
      <c r="F34" s="3">
        <v>184</v>
      </c>
      <c r="G34" s="3">
        <v>5811</v>
      </c>
      <c r="H34" s="4">
        <f t="shared" si="0"/>
        <v>57.091010608598545</v>
      </c>
      <c r="I34" s="4">
        <f t="shared" si="1"/>
        <v>-61.42557651991615</v>
      </c>
      <c r="J34" s="5">
        <f t="shared" si="2"/>
        <v>43.163340724316335</v>
      </c>
    </row>
    <row r="35" spans="1:10" ht="15">
      <c r="A35" s="6" t="s">
        <v>66</v>
      </c>
      <c r="B35" s="7">
        <v>767</v>
      </c>
      <c r="C35" s="7">
        <v>2</v>
      </c>
      <c r="D35" s="7">
        <v>769</v>
      </c>
      <c r="E35" s="7">
        <v>1064</v>
      </c>
      <c r="F35" s="7">
        <v>0</v>
      </c>
      <c r="G35" s="7">
        <v>1064</v>
      </c>
      <c r="H35" s="8">
        <f t="shared" si="0"/>
        <v>38.72229465449804</v>
      </c>
      <c r="I35" s="8">
        <f t="shared" si="1"/>
        <v>-100</v>
      </c>
      <c r="J35" s="9">
        <f t="shared" si="2"/>
        <v>38.36150845253576</v>
      </c>
    </row>
    <row r="36" spans="1:10" ht="15">
      <c r="A36" s="10" t="s">
        <v>29</v>
      </c>
      <c r="B36" s="3">
        <v>312</v>
      </c>
      <c r="C36" s="3">
        <v>28</v>
      </c>
      <c r="D36" s="3">
        <v>340</v>
      </c>
      <c r="E36" s="3">
        <v>296</v>
      </c>
      <c r="F36" s="3">
        <v>42</v>
      </c>
      <c r="G36" s="3">
        <v>338</v>
      </c>
      <c r="H36" s="4">
        <f t="shared" si="0"/>
        <v>-5.128205128205128</v>
      </c>
      <c r="I36" s="4">
        <f t="shared" si="1"/>
        <v>50</v>
      </c>
      <c r="J36" s="5">
        <f t="shared" si="2"/>
        <v>-0.5882352941176471</v>
      </c>
    </row>
    <row r="37" spans="1:10" ht="15">
      <c r="A37" s="6" t="s">
        <v>30</v>
      </c>
      <c r="B37" s="7">
        <v>1008</v>
      </c>
      <c r="C37" s="7">
        <v>7</v>
      </c>
      <c r="D37" s="7">
        <v>1015</v>
      </c>
      <c r="E37" s="7">
        <v>1220</v>
      </c>
      <c r="F37" s="7">
        <v>0</v>
      </c>
      <c r="G37" s="7">
        <v>1220</v>
      </c>
      <c r="H37" s="8">
        <f t="shared" si="0"/>
        <v>21.03174603174603</v>
      </c>
      <c r="I37" s="8">
        <f t="shared" si="1"/>
        <v>-100</v>
      </c>
      <c r="J37" s="9">
        <f t="shared" si="2"/>
        <v>20.19704433497537</v>
      </c>
    </row>
    <row r="38" spans="1:10" ht="15">
      <c r="A38" s="10" t="s">
        <v>31</v>
      </c>
      <c r="B38" s="3">
        <v>2173</v>
      </c>
      <c r="C38" s="3">
        <v>2</v>
      </c>
      <c r="D38" s="3">
        <v>2175</v>
      </c>
      <c r="E38" s="3">
        <v>2521</v>
      </c>
      <c r="F38" s="3">
        <v>0</v>
      </c>
      <c r="G38" s="3">
        <v>2521</v>
      </c>
      <c r="H38" s="4">
        <f t="shared" si="0"/>
        <v>16.0147261849977</v>
      </c>
      <c r="I38" s="4">
        <f t="shared" si="1"/>
        <v>-100</v>
      </c>
      <c r="J38" s="5">
        <f t="shared" si="2"/>
        <v>15.908045977011495</v>
      </c>
    </row>
    <row r="39" spans="1:10" ht="15">
      <c r="A39" s="6" t="s">
        <v>32</v>
      </c>
      <c r="B39" s="7">
        <v>194</v>
      </c>
      <c r="C39" s="7">
        <v>11</v>
      </c>
      <c r="D39" s="7">
        <v>205</v>
      </c>
      <c r="E39" s="7">
        <v>281</v>
      </c>
      <c r="F39" s="7">
        <v>0</v>
      </c>
      <c r="G39" s="7">
        <v>281</v>
      </c>
      <c r="H39" s="8">
        <f t="shared" si="0"/>
        <v>44.84536082474227</v>
      </c>
      <c r="I39" s="8">
        <f t="shared" si="1"/>
        <v>-100</v>
      </c>
      <c r="J39" s="9">
        <f t="shared" si="2"/>
        <v>37.073170731707314</v>
      </c>
    </row>
    <row r="40" spans="1:10" ht="15">
      <c r="A40" s="10" t="s">
        <v>33</v>
      </c>
      <c r="B40" s="3">
        <v>5911</v>
      </c>
      <c r="C40" s="3">
        <v>1550</v>
      </c>
      <c r="D40" s="3">
        <v>7461</v>
      </c>
      <c r="E40" s="3">
        <v>8013</v>
      </c>
      <c r="F40" s="3">
        <v>2914</v>
      </c>
      <c r="G40" s="3">
        <v>10927</v>
      </c>
      <c r="H40" s="4">
        <f t="shared" si="0"/>
        <v>35.560818812383694</v>
      </c>
      <c r="I40" s="4">
        <f t="shared" si="1"/>
        <v>88</v>
      </c>
      <c r="J40" s="5">
        <f t="shared" si="2"/>
        <v>46.45489880713041</v>
      </c>
    </row>
    <row r="41" spans="1:10" ht="15">
      <c r="A41" s="6" t="s">
        <v>34</v>
      </c>
      <c r="B41" s="7">
        <v>74</v>
      </c>
      <c r="C41" s="7">
        <v>8</v>
      </c>
      <c r="D41" s="7">
        <v>82</v>
      </c>
      <c r="E41" s="7">
        <v>87</v>
      </c>
      <c r="F41" s="7">
        <v>0</v>
      </c>
      <c r="G41" s="7">
        <v>87</v>
      </c>
      <c r="H41" s="8">
        <f t="shared" si="0"/>
        <v>17.56756756756757</v>
      </c>
      <c r="I41" s="8">
        <f t="shared" si="1"/>
        <v>-100</v>
      </c>
      <c r="J41" s="9">
        <f t="shared" si="2"/>
        <v>6.097560975609756</v>
      </c>
    </row>
    <row r="42" spans="1:10" ht="15">
      <c r="A42" s="10" t="s">
        <v>35</v>
      </c>
      <c r="B42" s="3">
        <v>2701</v>
      </c>
      <c r="C42" s="3">
        <v>436</v>
      </c>
      <c r="D42" s="3">
        <v>3137</v>
      </c>
      <c r="E42" s="3">
        <v>3871</v>
      </c>
      <c r="F42" s="3">
        <v>782</v>
      </c>
      <c r="G42" s="3">
        <v>4653</v>
      </c>
      <c r="H42" s="4">
        <f t="shared" si="0"/>
        <v>43.31728989263236</v>
      </c>
      <c r="I42" s="4">
        <f t="shared" si="1"/>
        <v>79.35779816513761</v>
      </c>
      <c r="J42" s="5">
        <f t="shared" si="2"/>
        <v>48.326426522154925</v>
      </c>
    </row>
    <row r="43" spans="1:10" ht="15">
      <c r="A43" s="6" t="s">
        <v>36</v>
      </c>
      <c r="B43" s="7">
        <v>2898</v>
      </c>
      <c r="C43" s="7">
        <v>44</v>
      </c>
      <c r="D43" s="7">
        <v>2942</v>
      </c>
      <c r="E43" s="7">
        <v>3573</v>
      </c>
      <c r="F43" s="7">
        <v>111</v>
      </c>
      <c r="G43" s="7">
        <v>3684</v>
      </c>
      <c r="H43" s="8">
        <f t="shared" si="0"/>
        <v>23.29192546583851</v>
      </c>
      <c r="I43" s="8">
        <f t="shared" si="1"/>
        <v>152.27272727272728</v>
      </c>
      <c r="J43" s="9">
        <f t="shared" si="2"/>
        <v>25.220938137321554</v>
      </c>
    </row>
    <row r="44" spans="1:10" ht="15">
      <c r="A44" s="10" t="s">
        <v>37</v>
      </c>
      <c r="B44" s="3">
        <v>2197</v>
      </c>
      <c r="C44" s="3">
        <v>4</v>
      </c>
      <c r="D44" s="3">
        <v>2201</v>
      </c>
      <c r="E44" s="3">
        <v>3120</v>
      </c>
      <c r="F44" s="3">
        <v>2</v>
      </c>
      <c r="G44" s="3">
        <v>3122</v>
      </c>
      <c r="H44" s="4">
        <f t="shared" si="0"/>
        <v>42.01183431952663</v>
      </c>
      <c r="I44" s="4">
        <f t="shared" si="1"/>
        <v>-50</v>
      </c>
      <c r="J44" s="5">
        <f t="shared" si="2"/>
        <v>41.84461608359836</v>
      </c>
    </row>
    <row r="45" spans="1:10" ht="15">
      <c r="A45" s="6" t="s">
        <v>69</v>
      </c>
      <c r="B45" s="7">
        <v>1540</v>
      </c>
      <c r="C45" s="7">
        <v>8</v>
      </c>
      <c r="D45" s="7">
        <v>1548</v>
      </c>
      <c r="E45" s="7">
        <v>2121</v>
      </c>
      <c r="F45" s="7">
        <v>0</v>
      </c>
      <c r="G45" s="7">
        <v>2121</v>
      </c>
      <c r="H45" s="8">
        <f t="shared" si="0"/>
        <v>37.72727272727273</v>
      </c>
      <c r="I45" s="8">
        <f t="shared" si="1"/>
        <v>-100</v>
      </c>
      <c r="J45" s="9">
        <f t="shared" si="2"/>
        <v>37.01550387596899</v>
      </c>
    </row>
    <row r="46" spans="1:10" ht="15">
      <c r="A46" s="10" t="s">
        <v>38</v>
      </c>
      <c r="B46" s="3">
        <v>946</v>
      </c>
      <c r="C46" s="3">
        <v>11</v>
      </c>
      <c r="D46" s="3">
        <v>957</v>
      </c>
      <c r="E46" s="3">
        <v>1586</v>
      </c>
      <c r="F46" s="3">
        <v>95</v>
      </c>
      <c r="G46" s="3">
        <v>1681</v>
      </c>
      <c r="H46" s="4">
        <f t="shared" si="0"/>
        <v>67.65327695560254</v>
      </c>
      <c r="I46" s="4">
        <f t="shared" si="1"/>
        <v>763.6363636363636</v>
      </c>
      <c r="J46" s="5">
        <f t="shared" si="2"/>
        <v>75.65308254963428</v>
      </c>
    </row>
    <row r="47" spans="1:10" ht="15">
      <c r="A47" s="6" t="s">
        <v>39</v>
      </c>
      <c r="B47" s="7">
        <v>3199</v>
      </c>
      <c r="C47" s="7">
        <v>70</v>
      </c>
      <c r="D47" s="7">
        <v>3269</v>
      </c>
      <c r="E47" s="7">
        <v>4245</v>
      </c>
      <c r="F47" s="7">
        <v>22</v>
      </c>
      <c r="G47" s="7">
        <v>4267</v>
      </c>
      <c r="H47" s="8">
        <f t="shared" si="0"/>
        <v>32.69771803688653</v>
      </c>
      <c r="I47" s="8">
        <f t="shared" si="1"/>
        <v>-68.57142857142857</v>
      </c>
      <c r="J47" s="9">
        <f t="shared" si="2"/>
        <v>30.529213826858363</v>
      </c>
    </row>
    <row r="48" spans="1:10" ht="15">
      <c r="A48" s="10" t="s">
        <v>40</v>
      </c>
      <c r="B48" s="3">
        <v>4746</v>
      </c>
      <c r="C48" s="3">
        <v>578</v>
      </c>
      <c r="D48" s="3">
        <v>5324</v>
      </c>
      <c r="E48" s="3">
        <v>5403</v>
      </c>
      <c r="F48" s="3">
        <v>987</v>
      </c>
      <c r="G48" s="3">
        <v>6390</v>
      </c>
      <c r="H48" s="4">
        <f t="shared" si="0"/>
        <v>13.843236409608092</v>
      </c>
      <c r="I48" s="4">
        <f t="shared" si="1"/>
        <v>70.76124567474048</v>
      </c>
      <c r="J48" s="5">
        <f t="shared" si="2"/>
        <v>20.022539444027046</v>
      </c>
    </row>
    <row r="49" spans="1:10" ht="15">
      <c r="A49" s="6" t="s">
        <v>41</v>
      </c>
      <c r="B49" s="7">
        <v>263</v>
      </c>
      <c r="C49" s="7">
        <v>0</v>
      </c>
      <c r="D49" s="7">
        <v>263</v>
      </c>
      <c r="E49" s="7">
        <v>365</v>
      </c>
      <c r="F49" s="7">
        <v>0</v>
      </c>
      <c r="G49" s="7">
        <v>365</v>
      </c>
      <c r="H49" s="8">
        <f t="shared" si="0"/>
        <v>38.78326996197718</v>
      </c>
      <c r="I49" s="8">
        <f t="shared" si="1"/>
        <v>0</v>
      </c>
      <c r="J49" s="9">
        <f t="shared" si="2"/>
        <v>38.78326996197718</v>
      </c>
    </row>
    <row r="50" spans="1:10" ht="15">
      <c r="A50" s="10" t="s">
        <v>42</v>
      </c>
      <c r="B50" s="3">
        <v>618</v>
      </c>
      <c r="C50" s="3">
        <v>0</v>
      </c>
      <c r="D50" s="3">
        <v>618</v>
      </c>
      <c r="E50" s="3">
        <v>540</v>
      </c>
      <c r="F50" s="3">
        <v>0</v>
      </c>
      <c r="G50" s="3">
        <v>540</v>
      </c>
      <c r="H50" s="4">
        <f t="shared" si="0"/>
        <v>-12.62135922330097</v>
      </c>
      <c r="I50" s="4">
        <f t="shared" si="1"/>
        <v>0</v>
      </c>
      <c r="J50" s="5">
        <f t="shared" si="2"/>
        <v>-12.62135922330097</v>
      </c>
    </row>
    <row r="51" spans="1:10" ht="15">
      <c r="A51" s="6" t="s">
        <v>43</v>
      </c>
      <c r="B51" s="7">
        <v>1831</v>
      </c>
      <c r="C51" s="7">
        <v>29</v>
      </c>
      <c r="D51" s="7">
        <v>1860</v>
      </c>
      <c r="E51" s="7">
        <v>2425</v>
      </c>
      <c r="F51" s="7">
        <v>32</v>
      </c>
      <c r="G51" s="7">
        <v>2457</v>
      </c>
      <c r="H51" s="8">
        <f t="shared" si="0"/>
        <v>32.44128891316221</v>
      </c>
      <c r="I51" s="8">
        <f t="shared" si="1"/>
        <v>10.344827586206897</v>
      </c>
      <c r="J51" s="9">
        <f t="shared" si="2"/>
        <v>32.09677419354839</v>
      </c>
    </row>
    <row r="52" spans="1:10" ht="15">
      <c r="A52" s="10" t="s">
        <v>73</v>
      </c>
      <c r="B52" s="3">
        <v>2307</v>
      </c>
      <c r="C52" s="3">
        <v>40</v>
      </c>
      <c r="D52" s="3">
        <v>2347</v>
      </c>
      <c r="E52" s="3">
        <v>3394</v>
      </c>
      <c r="F52" s="3">
        <v>0</v>
      </c>
      <c r="G52" s="3">
        <v>3394</v>
      </c>
      <c r="H52" s="4">
        <f t="shared" si="0"/>
        <v>47.117468573905505</v>
      </c>
      <c r="I52" s="4">
        <f t="shared" si="1"/>
        <v>-100</v>
      </c>
      <c r="J52" s="5">
        <f t="shared" si="2"/>
        <v>44.610140605027695</v>
      </c>
    </row>
    <row r="53" spans="1:10" ht="15">
      <c r="A53" s="6" t="s">
        <v>44</v>
      </c>
      <c r="B53" s="7">
        <v>1122</v>
      </c>
      <c r="C53" s="7">
        <v>2</v>
      </c>
      <c r="D53" s="7">
        <v>1124</v>
      </c>
      <c r="E53" s="7">
        <v>1884</v>
      </c>
      <c r="F53" s="7">
        <v>0</v>
      </c>
      <c r="G53" s="7">
        <v>1884</v>
      </c>
      <c r="H53" s="8">
        <f t="shared" si="0"/>
        <v>67.9144385026738</v>
      </c>
      <c r="I53" s="8">
        <f t="shared" si="1"/>
        <v>-100</v>
      </c>
      <c r="J53" s="9">
        <f t="shared" si="2"/>
        <v>67.61565836298932</v>
      </c>
    </row>
    <row r="54" spans="1:10" ht="15">
      <c r="A54" s="10" t="s">
        <v>70</v>
      </c>
      <c r="B54" s="3">
        <v>160</v>
      </c>
      <c r="C54" s="3">
        <v>122</v>
      </c>
      <c r="D54" s="3">
        <v>282</v>
      </c>
      <c r="E54" s="3">
        <v>30</v>
      </c>
      <c r="F54" s="3">
        <v>114</v>
      </c>
      <c r="G54" s="3">
        <v>144</v>
      </c>
      <c r="H54" s="4">
        <f t="shared" si="0"/>
        <v>-81.25</v>
      </c>
      <c r="I54" s="4">
        <f t="shared" si="1"/>
        <v>-6.557377049180328</v>
      </c>
      <c r="J54" s="5">
        <f t="shared" si="2"/>
        <v>-48.93617021276596</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68</v>
      </c>
      <c r="C56" s="3">
        <v>5</v>
      </c>
      <c r="D56" s="3">
        <v>73</v>
      </c>
      <c r="E56" s="3">
        <v>2</v>
      </c>
      <c r="F56" s="3">
        <v>0</v>
      </c>
      <c r="G56" s="3">
        <v>2</v>
      </c>
      <c r="H56" s="4">
        <f t="shared" si="0"/>
        <v>-97.05882352941177</v>
      </c>
      <c r="I56" s="4">
        <f t="shared" si="1"/>
        <v>-100</v>
      </c>
      <c r="J56" s="5">
        <f t="shared" si="2"/>
        <v>-97.26027397260275</v>
      </c>
    </row>
    <row r="57" spans="1:10" ht="15">
      <c r="A57" s="6" t="s">
        <v>47</v>
      </c>
      <c r="B57" s="7">
        <v>5138</v>
      </c>
      <c r="C57" s="7">
        <v>15</v>
      </c>
      <c r="D57" s="7">
        <v>5153</v>
      </c>
      <c r="E57" s="7">
        <v>6818</v>
      </c>
      <c r="F57" s="7">
        <v>0</v>
      </c>
      <c r="G57" s="7">
        <v>6818</v>
      </c>
      <c r="H57" s="8">
        <f t="shared" si="0"/>
        <v>32.69754768392371</v>
      </c>
      <c r="I57" s="8">
        <f t="shared" si="1"/>
        <v>-100</v>
      </c>
      <c r="J57" s="9">
        <f t="shared" si="2"/>
        <v>32.31127498544537</v>
      </c>
    </row>
    <row r="58" spans="1:10" ht="15">
      <c r="A58" s="10" t="s">
        <v>56</v>
      </c>
      <c r="B58" s="3">
        <v>98</v>
      </c>
      <c r="C58" s="3">
        <v>49</v>
      </c>
      <c r="D58" s="3">
        <v>147</v>
      </c>
      <c r="E58" s="3">
        <v>187</v>
      </c>
      <c r="F58" s="3">
        <v>43</v>
      </c>
      <c r="G58" s="3">
        <v>230</v>
      </c>
      <c r="H58" s="4">
        <f t="shared" si="0"/>
        <v>90.81632653061224</v>
      </c>
      <c r="I58" s="4">
        <f t="shared" si="1"/>
        <v>-12.244897959183673</v>
      </c>
      <c r="J58" s="5">
        <f t="shared" si="2"/>
        <v>56.4625850340136</v>
      </c>
    </row>
    <row r="59" spans="1:10" ht="15">
      <c r="A59" s="6" t="s">
        <v>57</v>
      </c>
      <c r="B59" s="7">
        <v>38</v>
      </c>
      <c r="C59" s="7">
        <v>48</v>
      </c>
      <c r="D59" s="7">
        <v>86</v>
      </c>
      <c r="E59" s="7">
        <v>20</v>
      </c>
      <c r="F59" s="7">
        <v>344</v>
      </c>
      <c r="G59" s="7">
        <v>364</v>
      </c>
      <c r="H59" s="8">
        <f t="shared" si="0"/>
        <v>-47.368421052631575</v>
      </c>
      <c r="I59" s="8">
        <f t="shared" si="1"/>
        <v>616.6666666666667</v>
      </c>
      <c r="J59" s="9">
        <f t="shared" si="2"/>
        <v>323.25581395348837</v>
      </c>
    </row>
    <row r="60" spans="1:10" ht="15">
      <c r="A60" s="11" t="s">
        <v>48</v>
      </c>
      <c r="B60" s="22">
        <f>+B61-SUM(B6+B10+B20+B32+B58+B59+B5)</f>
        <v>183026</v>
      </c>
      <c r="C60" s="22">
        <f>+C61-SUM(C6+C10+C20+C32+C58+C59+C5)</f>
        <v>80680</v>
      </c>
      <c r="D60" s="22">
        <f>+D61-SUM(D6+D10+D20+D32+D58+D59+D5)</f>
        <v>263706</v>
      </c>
      <c r="E60" s="22">
        <f>+E61-SUM(E6+E10+E20+E32+E58+E59+E5)</f>
        <v>243752</v>
      </c>
      <c r="F60" s="22">
        <f>+F61-SUM(F6+F10+F20+F32+F58+F59+F5)</f>
        <v>152371</v>
      </c>
      <c r="G60" s="22">
        <f>+G61-SUM(G6+G10+G20+G32+G58+G59+G5)</f>
        <v>396123</v>
      </c>
      <c r="H60" s="23">
        <f>+_xlfn.IFERROR(((E60-B60)/B60)*100,0)</f>
        <v>33.17889261634959</v>
      </c>
      <c r="I60" s="23">
        <f>+_xlfn.IFERROR(((F60-C60)/C60)*100,0)</f>
        <v>88.85845314823996</v>
      </c>
      <c r="J60" s="23">
        <f>+_xlfn.IFERROR(((G60-D60)/D60)*100,0)</f>
        <v>50.21387454210371</v>
      </c>
    </row>
    <row r="61" spans="1:10" ht="15">
      <c r="A61" s="14" t="s">
        <v>49</v>
      </c>
      <c r="B61" s="24">
        <f>SUM(B4:B59)</f>
        <v>301254</v>
      </c>
      <c r="C61" s="24">
        <f>SUM(C4:C59)</f>
        <v>215770</v>
      </c>
      <c r="D61" s="24">
        <f>SUM(D4:D59)</f>
        <v>517024</v>
      </c>
      <c r="E61" s="24">
        <f>SUM(E4:E59)</f>
        <v>402596</v>
      </c>
      <c r="F61" s="24">
        <f>SUM(F4:F59)</f>
        <v>365064</v>
      </c>
      <c r="G61" s="24">
        <f>SUM(G4:G59)</f>
        <v>767660</v>
      </c>
      <c r="H61" s="25">
        <f>+_xlfn.IFERROR(((E61-B61)/B61)*100,0)</f>
        <v>33.640051252431505</v>
      </c>
      <c r="I61" s="25">
        <f>+_xlfn.IFERROR(((F61-C61)/C61)*100,0)</f>
        <v>69.19126848032627</v>
      </c>
      <c r="J61" s="25">
        <f>+_xlfn.IFERROR(((G61-D61)/D61)*100,0)</f>
        <v>48.47666646035774</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7" t="s">
        <v>71</v>
      </c>
      <c r="B65" s="47"/>
      <c r="C65" s="47"/>
      <c r="D65" s="47"/>
      <c r="E65" s="47"/>
      <c r="F65" s="47"/>
      <c r="G65" s="47"/>
      <c r="H65" s="47"/>
      <c r="I65" s="47"/>
      <c r="J65" s="47"/>
    </row>
    <row r="66" ht="15">
      <c r="A66" s="40" t="s">
        <v>72</v>
      </c>
    </row>
    <row r="68" spans="5:7" ht="15">
      <c r="E68" s="38"/>
      <c r="F68" s="38"/>
      <c r="G68" s="38"/>
    </row>
    <row r="69" spans="5:7" ht="15">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zoomScale="80" zoomScaleNormal="80" zoomScalePageLayoutView="0" workbookViewId="0" topLeftCell="A26">
      <selection activeCell="B60" sqref="B60:G61"/>
    </sheetView>
  </sheetViews>
  <sheetFormatPr defaultColWidth="9.140625" defaultRowHeight="15"/>
  <cols>
    <col min="1" max="1" width="34.00390625" style="0" bestFit="1" customWidth="1"/>
    <col min="2" max="10" width="14.28125" style="0" customWidth="1"/>
  </cols>
  <sheetData>
    <row r="1" spans="1:10" ht="18" customHeight="1">
      <c r="A1" s="48" t="s">
        <v>64</v>
      </c>
      <c r="B1" s="49"/>
      <c r="C1" s="49"/>
      <c r="D1" s="49"/>
      <c r="E1" s="49"/>
      <c r="F1" s="49"/>
      <c r="G1" s="49"/>
      <c r="H1" s="49"/>
      <c r="I1" s="49"/>
      <c r="J1" s="50"/>
    </row>
    <row r="2" spans="1:10" ht="30"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1606.491</v>
      </c>
      <c r="C4" s="3">
        <v>678251.312</v>
      </c>
      <c r="D4" s="3">
        <v>679857.8030000001</v>
      </c>
      <c r="E4" s="3">
        <v>7549.43</v>
      </c>
      <c r="F4" s="3">
        <v>729430</v>
      </c>
      <c r="G4" s="3">
        <v>736979.43</v>
      </c>
      <c r="H4" s="4">
        <f>+_xlfn.IFERROR(((E4-B4)/B4)*100,0)</f>
        <v>369.9329159018009</v>
      </c>
      <c r="I4" s="4">
        <f>+_xlfn.IFERROR(((F4-C4)/C4)*100,0)</f>
        <v>7.5456821232068565</v>
      </c>
      <c r="J4" s="5">
        <f>+_xlfn.IFERROR(((G4-D4)/D4)*100,0)</f>
        <v>8.401996233321157</v>
      </c>
    </row>
    <row r="5" spans="1:10" ht="15">
      <c r="A5" s="6" t="s">
        <v>68</v>
      </c>
      <c r="B5" s="7">
        <v>80450.671</v>
      </c>
      <c r="C5" s="7">
        <v>697894.2720000001</v>
      </c>
      <c r="D5" s="7">
        <v>778344.9430000001</v>
      </c>
      <c r="E5" s="7">
        <v>117010.525</v>
      </c>
      <c r="F5" s="7">
        <v>1058860.578</v>
      </c>
      <c r="G5" s="7">
        <v>1175871.103</v>
      </c>
      <c r="H5" s="8">
        <f>+_xlfn.IFERROR(((E5-B5)/B5)*100,0)</f>
        <v>45.44381488129539</v>
      </c>
      <c r="I5" s="8">
        <f>+_xlfn.IFERROR(((F5-C5)/C5)*100,0)</f>
        <v>51.72220499325144</v>
      </c>
      <c r="J5" s="9">
        <f>+_xlfn.IFERROR(((G5-D5)/D5)*100,0)</f>
        <v>51.073263027546865</v>
      </c>
    </row>
    <row r="6" spans="1:10" ht="15">
      <c r="A6" s="10" t="s">
        <v>52</v>
      </c>
      <c r="B6" s="3">
        <v>83494.68400000001</v>
      </c>
      <c r="C6" s="3">
        <v>92747.02599999998</v>
      </c>
      <c r="D6" s="3">
        <v>176241.71</v>
      </c>
      <c r="E6" s="3">
        <v>116547.917</v>
      </c>
      <c r="F6" s="3">
        <v>114761.75899999999</v>
      </c>
      <c r="G6" s="3">
        <v>231309.67599999998</v>
      </c>
      <c r="H6" s="4">
        <f aca="true" t="shared" si="0" ref="H6:H59">+_xlfn.IFERROR(((E6-B6)/B6)*100,0)</f>
        <v>39.58723048763199</v>
      </c>
      <c r="I6" s="4">
        <f aca="true" t="shared" si="1" ref="I6:I60">+_xlfn.IFERROR(((F6-C6)/C6)*100,0)</f>
        <v>23.73632228380025</v>
      </c>
      <c r="J6" s="5">
        <f aca="true" t="shared" si="2" ref="J6:J60">+_xlfn.IFERROR(((G6-D6)/D6)*100,0)</f>
        <v>31.24570568453971</v>
      </c>
    </row>
    <row r="7" spans="1:10" ht="15">
      <c r="A7" s="6" t="s">
        <v>6</v>
      </c>
      <c r="B7" s="7">
        <v>33021.674</v>
      </c>
      <c r="C7" s="7">
        <v>17593.597</v>
      </c>
      <c r="D7" s="7">
        <v>50615.271</v>
      </c>
      <c r="E7" s="7">
        <v>42957</v>
      </c>
      <c r="F7" s="7">
        <v>21520</v>
      </c>
      <c r="G7" s="7">
        <v>64477</v>
      </c>
      <c r="H7" s="8">
        <f t="shared" si="0"/>
        <v>30.087287519100336</v>
      </c>
      <c r="I7" s="8">
        <f t="shared" si="1"/>
        <v>22.317227113932404</v>
      </c>
      <c r="J7" s="9">
        <f t="shared" si="2"/>
        <v>27.38645615470477</v>
      </c>
    </row>
    <row r="8" spans="1:10" ht="15">
      <c r="A8" s="10" t="s">
        <v>7</v>
      </c>
      <c r="B8" s="3">
        <v>38356.3</v>
      </c>
      <c r="C8" s="3">
        <v>21776.092</v>
      </c>
      <c r="D8" s="3">
        <v>60132.39200000001</v>
      </c>
      <c r="E8" s="3">
        <v>60496.206</v>
      </c>
      <c r="F8" s="3">
        <v>32235.79</v>
      </c>
      <c r="G8" s="3">
        <v>92731.996</v>
      </c>
      <c r="H8" s="4">
        <f t="shared" si="0"/>
        <v>57.72169369829726</v>
      </c>
      <c r="I8" s="4">
        <f t="shared" si="1"/>
        <v>48.03294365214842</v>
      </c>
      <c r="J8" s="5">
        <f t="shared" si="2"/>
        <v>54.21305043045683</v>
      </c>
    </row>
    <row r="9" spans="1:10" ht="15">
      <c r="A9" s="6" t="s">
        <v>8</v>
      </c>
      <c r="B9" s="7">
        <v>25396.734</v>
      </c>
      <c r="C9" s="7">
        <v>81217.296</v>
      </c>
      <c r="D9" s="7">
        <v>106614.03</v>
      </c>
      <c r="E9" s="7">
        <v>40938.102</v>
      </c>
      <c r="F9" s="7">
        <v>192611.783</v>
      </c>
      <c r="G9" s="7">
        <v>233549.885</v>
      </c>
      <c r="H9" s="8">
        <f t="shared" si="0"/>
        <v>61.19435672319125</v>
      </c>
      <c r="I9" s="8">
        <f t="shared" si="1"/>
        <v>137.15611388982956</v>
      </c>
      <c r="J9" s="9">
        <f t="shared" si="2"/>
        <v>119.06111700308114</v>
      </c>
    </row>
    <row r="10" spans="1:10" ht="15">
      <c r="A10" s="10" t="s">
        <v>53</v>
      </c>
      <c r="B10" s="3">
        <v>1808.481</v>
      </c>
      <c r="C10" s="3">
        <v>611.49</v>
      </c>
      <c r="D10" s="3">
        <v>2419.971</v>
      </c>
      <c r="E10" s="3">
        <v>3459.535</v>
      </c>
      <c r="F10" s="3">
        <v>2582.407</v>
      </c>
      <c r="G10" s="3">
        <v>6041.942</v>
      </c>
      <c r="H10" s="4">
        <f t="shared" si="0"/>
        <v>91.29507028274004</v>
      </c>
      <c r="I10" s="4">
        <f t="shared" si="1"/>
        <v>322.31385631817363</v>
      </c>
      <c r="J10" s="5">
        <f t="shared" si="2"/>
        <v>149.67001670681177</v>
      </c>
    </row>
    <row r="11" spans="1:10" ht="15">
      <c r="A11" s="6" t="s">
        <v>9</v>
      </c>
      <c r="B11" s="7">
        <v>6752.911</v>
      </c>
      <c r="C11" s="7">
        <v>12008.649</v>
      </c>
      <c r="D11" s="7">
        <v>18761.559999999998</v>
      </c>
      <c r="E11" s="7">
        <v>11907.508</v>
      </c>
      <c r="F11" s="7">
        <v>10772.089</v>
      </c>
      <c r="G11" s="7">
        <v>22679.597</v>
      </c>
      <c r="H11" s="8">
        <f t="shared" si="0"/>
        <v>76.33148134189832</v>
      </c>
      <c r="I11" s="8">
        <f t="shared" si="1"/>
        <v>-10.29724492738525</v>
      </c>
      <c r="J11" s="9">
        <f t="shared" si="2"/>
        <v>20.88332206916698</v>
      </c>
    </row>
    <row r="12" spans="1:10" ht="15">
      <c r="A12" s="10" t="s">
        <v>10</v>
      </c>
      <c r="B12" s="3">
        <v>8847.533</v>
      </c>
      <c r="C12" s="3">
        <v>6335.802999999999</v>
      </c>
      <c r="D12" s="3">
        <v>15183.336</v>
      </c>
      <c r="E12" s="3">
        <v>16011.561</v>
      </c>
      <c r="F12" s="3">
        <v>13452.315999999999</v>
      </c>
      <c r="G12" s="3">
        <v>29463.877</v>
      </c>
      <c r="H12" s="4">
        <f t="shared" si="0"/>
        <v>80.97204045466685</v>
      </c>
      <c r="I12" s="4">
        <f t="shared" si="1"/>
        <v>112.32219499248953</v>
      </c>
      <c r="J12" s="5">
        <f t="shared" si="2"/>
        <v>94.05404056131013</v>
      </c>
    </row>
    <row r="13" spans="1:10" ht="15">
      <c r="A13" s="6" t="s">
        <v>11</v>
      </c>
      <c r="B13" s="7">
        <v>18502.235</v>
      </c>
      <c r="C13" s="7">
        <v>4478.533</v>
      </c>
      <c r="D13" s="7">
        <v>22980.768</v>
      </c>
      <c r="E13" s="7">
        <v>25364</v>
      </c>
      <c r="F13" s="7">
        <v>8766</v>
      </c>
      <c r="G13" s="7">
        <v>34130</v>
      </c>
      <c r="H13" s="8">
        <f t="shared" si="0"/>
        <v>37.086141214831606</v>
      </c>
      <c r="I13" s="8">
        <f t="shared" si="1"/>
        <v>95.73373691787019</v>
      </c>
      <c r="J13" s="9">
        <f t="shared" si="2"/>
        <v>48.515489125515735</v>
      </c>
    </row>
    <row r="14" spans="1:10" ht="15">
      <c r="A14" s="10" t="s">
        <v>12</v>
      </c>
      <c r="B14" s="3">
        <v>14105.998000000001</v>
      </c>
      <c r="C14" s="3">
        <v>1574.352</v>
      </c>
      <c r="D14" s="3">
        <v>15680.350000000002</v>
      </c>
      <c r="E14" s="3">
        <v>19194.603</v>
      </c>
      <c r="F14" s="3">
        <v>5558.485000000001</v>
      </c>
      <c r="G14" s="3">
        <v>24753.088</v>
      </c>
      <c r="H14" s="4">
        <f t="shared" si="0"/>
        <v>36.07405161974358</v>
      </c>
      <c r="I14" s="4">
        <f t="shared" si="1"/>
        <v>253.06494354502684</v>
      </c>
      <c r="J14" s="5">
        <f t="shared" si="2"/>
        <v>57.860557959484304</v>
      </c>
    </row>
    <row r="15" spans="1:10" ht="15">
      <c r="A15" s="6" t="s">
        <v>13</v>
      </c>
      <c r="B15" s="7">
        <v>4517.610999999999</v>
      </c>
      <c r="C15" s="7">
        <v>39.855</v>
      </c>
      <c r="D15" s="7">
        <v>4557.4659999999985</v>
      </c>
      <c r="E15" s="7">
        <v>5561.174</v>
      </c>
      <c r="F15" s="7">
        <v>54</v>
      </c>
      <c r="G15" s="7">
        <v>5615.174</v>
      </c>
      <c r="H15" s="8">
        <f t="shared" si="0"/>
        <v>23.099886200914625</v>
      </c>
      <c r="I15" s="8">
        <f t="shared" si="1"/>
        <v>35.491155438464446</v>
      </c>
      <c r="J15" s="9">
        <f t="shared" si="2"/>
        <v>23.20824774117902</v>
      </c>
    </row>
    <row r="16" spans="1:10" ht="15">
      <c r="A16" s="10" t="s">
        <v>14</v>
      </c>
      <c r="B16" s="3">
        <v>9739.707</v>
      </c>
      <c r="C16" s="3">
        <v>3026.404</v>
      </c>
      <c r="D16" s="3">
        <v>12766.111</v>
      </c>
      <c r="E16" s="3">
        <v>13266.85</v>
      </c>
      <c r="F16" s="3">
        <v>3518.511</v>
      </c>
      <c r="G16" s="3">
        <v>16785.361</v>
      </c>
      <c r="H16" s="4">
        <f t="shared" si="0"/>
        <v>36.21405654194731</v>
      </c>
      <c r="I16" s="4">
        <f t="shared" si="1"/>
        <v>16.26045299966561</v>
      </c>
      <c r="J16" s="5">
        <f t="shared" si="2"/>
        <v>31.483746303004885</v>
      </c>
    </row>
    <row r="17" spans="1:10" ht="15">
      <c r="A17" s="6" t="s">
        <v>15</v>
      </c>
      <c r="B17" s="7">
        <v>1053.037</v>
      </c>
      <c r="C17" s="7">
        <v>26.011999999999997</v>
      </c>
      <c r="D17" s="7">
        <v>1079.049</v>
      </c>
      <c r="E17" s="7">
        <v>1015.6089999999999</v>
      </c>
      <c r="F17" s="7">
        <v>0</v>
      </c>
      <c r="G17" s="7">
        <v>1015.6089999999999</v>
      </c>
      <c r="H17" s="8">
        <f t="shared" si="0"/>
        <v>-3.554291064796404</v>
      </c>
      <c r="I17" s="8">
        <f t="shared" si="1"/>
        <v>-100</v>
      </c>
      <c r="J17" s="9">
        <f t="shared" si="2"/>
        <v>-5.879251081276203</v>
      </c>
    </row>
    <row r="18" spans="1:10" ht="15">
      <c r="A18" s="10" t="s">
        <v>16</v>
      </c>
      <c r="B18" s="3">
        <v>1811.777</v>
      </c>
      <c r="C18" s="3">
        <v>8.716</v>
      </c>
      <c r="D18" s="3">
        <v>1820.493</v>
      </c>
      <c r="E18" s="3">
        <v>1872.923</v>
      </c>
      <c r="F18" s="3">
        <v>0</v>
      </c>
      <c r="G18" s="3">
        <v>1872.923</v>
      </c>
      <c r="H18" s="4">
        <f t="shared" si="0"/>
        <v>3.374918657207811</v>
      </c>
      <c r="I18" s="4">
        <f t="shared" si="1"/>
        <v>-100</v>
      </c>
      <c r="J18" s="5">
        <f t="shared" si="2"/>
        <v>2.879989101853183</v>
      </c>
    </row>
    <row r="19" spans="1:10" ht="15">
      <c r="A19" s="6" t="s">
        <v>17</v>
      </c>
      <c r="B19" s="7">
        <v>676.725</v>
      </c>
      <c r="C19" s="7">
        <v>81.80499999999998</v>
      </c>
      <c r="D19" s="7">
        <v>758.53</v>
      </c>
      <c r="E19" s="7">
        <v>741.134</v>
      </c>
      <c r="F19" s="7">
        <v>241.868</v>
      </c>
      <c r="G19" s="7">
        <v>983.002</v>
      </c>
      <c r="H19" s="8">
        <f t="shared" si="0"/>
        <v>9.517750932801357</v>
      </c>
      <c r="I19" s="8">
        <f t="shared" si="1"/>
        <v>195.66407921276212</v>
      </c>
      <c r="J19" s="9">
        <f t="shared" si="2"/>
        <v>29.593028621148797</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1183.152</v>
      </c>
      <c r="C21" s="7">
        <v>118.258</v>
      </c>
      <c r="D21" s="7">
        <v>1301.41</v>
      </c>
      <c r="E21" s="7">
        <v>2006.403</v>
      </c>
      <c r="F21" s="7">
        <v>66.5</v>
      </c>
      <c r="G21" s="7">
        <v>2072.9030000000002</v>
      </c>
      <c r="H21" s="8">
        <f t="shared" si="0"/>
        <v>69.58116962148566</v>
      </c>
      <c r="I21" s="8">
        <f t="shared" si="1"/>
        <v>-43.76701787616905</v>
      </c>
      <c r="J21" s="9">
        <f t="shared" si="2"/>
        <v>59.28131795514096</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3111.962</v>
      </c>
      <c r="C23" s="7">
        <v>26.549</v>
      </c>
      <c r="D23" s="7">
        <v>3138.511</v>
      </c>
      <c r="E23" s="7">
        <v>4263.514999999999</v>
      </c>
      <c r="F23" s="7">
        <v>0</v>
      </c>
      <c r="G23" s="7">
        <v>4263.514999999999</v>
      </c>
      <c r="H23" s="8">
        <f t="shared" si="0"/>
        <v>37.00408295474043</v>
      </c>
      <c r="I23" s="8">
        <f t="shared" si="1"/>
        <v>-100</v>
      </c>
      <c r="J23" s="9">
        <f t="shared" si="2"/>
        <v>35.84515077372676</v>
      </c>
    </row>
    <row r="24" spans="1:10" ht="15">
      <c r="A24" s="10" t="s">
        <v>21</v>
      </c>
      <c r="B24" s="3">
        <v>1055.904</v>
      </c>
      <c r="C24" s="3">
        <v>6.108</v>
      </c>
      <c r="D24" s="3">
        <v>1062.012</v>
      </c>
      <c r="E24" s="3">
        <v>1263.636</v>
      </c>
      <c r="F24" s="3">
        <v>0</v>
      </c>
      <c r="G24" s="3">
        <v>1263.636</v>
      </c>
      <c r="H24" s="4">
        <f t="shared" si="0"/>
        <v>19.6733793981271</v>
      </c>
      <c r="I24" s="4">
        <f t="shared" si="1"/>
        <v>-100</v>
      </c>
      <c r="J24" s="5">
        <f t="shared" si="2"/>
        <v>18.98509621360211</v>
      </c>
    </row>
    <row r="25" spans="1:10" ht="15">
      <c r="A25" s="6" t="s">
        <v>22</v>
      </c>
      <c r="B25" s="7">
        <v>508.08099999999996</v>
      </c>
      <c r="C25" s="7">
        <v>205.978</v>
      </c>
      <c r="D25" s="7">
        <v>714.059</v>
      </c>
      <c r="E25" s="7">
        <v>659.575</v>
      </c>
      <c r="F25" s="7">
        <v>719.992</v>
      </c>
      <c r="G25" s="7">
        <v>1379.567</v>
      </c>
      <c r="H25" s="8">
        <f t="shared" si="0"/>
        <v>29.816899273934688</v>
      </c>
      <c r="I25" s="8">
        <f t="shared" si="1"/>
        <v>249.54800998164845</v>
      </c>
      <c r="J25" s="9">
        <f t="shared" si="2"/>
        <v>93.20070190278396</v>
      </c>
    </row>
    <row r="26" spans="1:10" ht="15">
      <c r="A26" s="10" t="s">
        <v>23</v>
      </c>
      <c r="B26" s="3">
        <v>515.398</v>
      </c>
      <c r="C26" s="3">
        <v>30.266</v>
      </c>
      <c r="D26" s="3">
        <v>545.664</v>
      </c>
      <c r="E26" s="3">
        <v>652.821</v>
      </c>
      <c r="F26" s="3">
        <v>0</v>
      </c>
      <c r="G26" s="3">
        <v>652.821</v>
      </c>
      <c r="H26" s="4">
        <f t="shared" si="0"/>
        <v>26.66347172476416</v>
      </c>
      <c r="I26" s="4">
        <f t="shared" si="1"/>
        <v>-100</v>
      </c>
      <c r="J26" s="5">
        <f t="shared" si="2"/>
        <v>19.63790904292752</v>
      </c>
    </row>
    <row r="27" spans="1:10" ht="15">
      <c r="A27" s="6" t="s">
        <v>24</v>
      </c>
      <c r="B27" s="7">
        <v>0</v>
      </c>
      <c r="C27" s="7">
        <v>0</v>
      </c>
      <c r="D27" s="7">
        <v>0</v>
      </c>
      <c r="E27" s="7">
        <v>12</v>
      </c>
      <c r="F27" s="7">
        <v>0</v>
      </c>
      <c r="G27" s="7">
        <v>12</v>
      </c>
      <c r="H27" s="8">
        <f t="shared" si="0"/>
        <v>0</v>
      </c>
      <c r="I27" s="8">
        <f t="shared" si="1"/>
        <v>0</v>
      </c>
      <c r="J27" s="9">
        <f t="shared" si="2"/>
        <v>0</v>
      </c>
    </row>
    <row r="28" spans="1:10" ht="15">
      <c r="A28" s="10" t="s">
        <v>25</v>
      </c>
      <c r="B28" s="3">
        <v>1775.948</v>
      </c>
      <c r="C28" s="3">
        <v>190.528</v>
      </c>
      <c r="D28" s="3">
        <v>1966.476</v>
      </c>
      <c r="E28" s="3">
        <v>2186.208</v>
      </c>
      <c r="F28" s="3">
        <v>585.775</v>
      </c>
      <c r="G28" s="3">
        <v>2771.983</v>
      </c>
      <c r="H28" s="4">
        <f t="shared" si="0"/>
        <v>23.10090160297486</v>
      </c>
      <c r="I28" s="4">
        <f t="shared" si="1"/>
        <v>207.44824907625124</v>
      </c>
      <c r="J28" s="5">
        <f t="shared" si="2"/>
        <v>40.96195427760115</v>
      </c>
    </row>
    <row r="29" spans="1:10" ht="15">
      <c r="A29" s="6" t="s">
        <v>26</v>
      </c>
      <c r="B29" s="7">
        <v>7935.36</v>
      </c>
      <c r="C29" s="7">
        <v>653.4499999999999</v>
      </c>
      <c r="D29" s="7">
        <v>8588.81</v>
      </c>
      <c r="E29" s="7">
        <v>8607.279999999999</v>
      </c>
      <c r="F29" s="7">
        <v>1227.5230000000001</v>
      </c>
      <c r="G29" s="7">
        <v>9834.803</v>
      </c>
      <c r="H29" s="8">
        <f t="shared" si="0"/>
        <v>8.467416727155404</v>
      </c>
      <c r="I29" s="8">
        <f t="shared" si="1"/>
        <v>87.85262835718116</v>
      </c>
      <c r="J29" s="9">
        <f t="shared" si="2"/>
        <v>14.507166883421574</v>
      </c>
    </row>
    <row r="30" spans="1:10" ht="15">
      <c r="A30" s="10" t="s">
        <v>27</v>
      </c>
      <c r="B30" s="3">
        <v>4392.567000000001</v>
      </c>
      <c r="C30" s="3">
        <v>675.653</v>
      </c>
      <c r="D30" s="3">
        <v>5068.220000000001</v>
      </c>
      <c r="E30" s="3">
        <v>4153.71</v>
      </c>
      <c r="F30" s="3">
        <v>792</v>
      </c>
      <c r="G30" s="3">
        <v>4945.71</v>
      </c>
      <c r="H30" s="4">
        <f t="shared" si="0"/>
        <v>-5.437754278989957</v>
      </c>
      <c r="I30" s="4">
        <f t="shared" si="1"/>
        <v>17.21993390098171</v>
      </c>
      <c r="J30" s="5">
        <f t="shared" si="2"/>
        <v>-2.4172194577189052</v>
      </c>
    </row>
    <row r="31" spans="1:10" ht="15">
      <c r="A31" s="6" t="s">
        <v>75</v>
      </c>
      <c r="B31" s="7">
        <v>1827.411</v>
      </c>
      <c r="C31" s="7">
        <v>36.938</v>
      </c>
      <c r="D31" s="7">
        <v>1864.3490000000002</v>
      </c>
      <c r="E31" s="7">
        <v>2360.846</v>
      </c>
      <c r="F31" s="7">
        <v>45</v>
      </c>
      <c r="G31" s="7">
        <v>2405.846</v>
      </c>
      <c r="H31" s="8">
        <f t="shared" si="0"/>
        <v>29.190751286929977</v>
      </c>
      <c r="I31" s="8">
        <f t="shared" si="1"/>
        <v>21.82576208782283</v>
      </c>
      <c r="J31" s="9">
        <f t="shared" si="2"/>
        <v>29.044830125689973</v>
      </c>
    </row>
    <row r="32" spans="1:10" ht="15">
      <c r="A32" s="10" t="s">
        <v>55</v>
      </c>
      <c r="B32" s="3">
        <v>0.644</v>
      </c>
      <c r="C32" s="3">
        <v>1002.361</v>
      </c>
      <c r="D32" s="3">
        <v>1003.005</v>
      </c>
      <c r="E32" s="3">
        <v>30.233</v>
      </c>
      <c r="F32" s="3">
        <v>1950.091</v>
      </c>
      <c r="G32" s="3">
        <v>1980.3239999999998</v>
      </c>
      <c r="H32" s="4">
        <f t="shared" si="0"/>
        <v>4594.565217391305</v>
      </c>
      <c r="I32" s="4">
        <f t="shared" si="1"/>
        <v>94.54976799775729</v>
      </c>
      <c r="J32" s="5">
        <f t="shared" si="2"/>
        <v>97.43909551796848</v>
      </c>
    </row>
    <row r="33" spans="1:10" ht="15">
      <c r="A33" s="6" t="s">
        <v>67</v>
      </c>
      <c r="B33" s="7">
        <v>1086.731</v>
      </c>
      <c r="C33" s="7">
        <v>0</v>
      </c>
      <c r="D33" s="7">
        <v>1086.731</v>
      </c>
      <c r="E33" s="7">
        <v>1156.275</v>
      </c>
      <c r="F33" s="7">
        <v>0</v>
      </c>
      <c r="G33" s="7">
        <v>1156.275</v>
      </c>
      <c r="H33" s="8">
        <f t="shared" si="0"/>
        <v>6.399375742479059</v>
      </c>
      <c r="I33" s="8">
        <f t="shared" si="1"/>
        <v>0</v>
      </c>
      <c r="J33" s="9">
        <f t="shared" si="2"/>
        <v>6.399375742479059</v>
      </c>
    </row>
    <row r="34" spans="1:10" ht="15">
      <c r="A34" s="10" t="s">
        <v>28</v>
      </c>
      <c r="B34" s="3">
        <v>5161.087</v>
      </c>
      <c r="C34" s="3">
        <v>959.5100000000001</v>
      </c>
      <c r="D34" s="3">
        <v>6120.597000000001</v>
      </c>
      <c r="E34" s="3">
        <v>7413.526</v>
      </c>
      <c r="F34" s="3">
        <v>446.99</v>
      </c>
      <c r="G34" s="3">
        <v>7860.516</v>
      </c>
      <c r="H34" s="4">
        <f t="shared" si="0"/>
        <v>43.64272487559305</v>
      </c>
      <c r="I34" s="4">
        <f t="shared" si="1"/>
        <v>-53.41476378568228</v>
      </c>
      <c r="J34" s="5">
        <f t="shared" si="2"/>
        <v>28.42727596670715</v>
      </c>
    </row>
    <row r="35" spans="1:10" ht="15">
      <c r="A35" s="6" t="s">
        <v>66</v>
      </c>
      <c r="B35" s="7">
        <v>1322.225</v>
      </c>
      <c r="C35" s="7">
        <v>5.157</v>
      </c>
      <c r="D35" s="7">
        <v>1327.3819999999998</v>
      </c>
      <c r="E35" s="7">
        <v>1795.603</v>
      </c>
      <c r="F35" s="7">
        <v>0</v>
      </c>
      <c r="G35" s="7">
        <v>1795.603</v>
      </c>
      <c r="H35" s="8">
        <f t="shared" si="0"/>
        <v>35.801622265499454</v>
      </c>
      <c r="I35" s="8">
        <f t="shared" si="1"/>
        <v>-100</v>
      </c>
      <c r="J35" s="9">
        <f t="shared" si="2"/>
        <v>35.27402059090754</v>
      </c>
    </row>
    <row r="36" spans="1:10" ht="15">
      <c r="A36" s="10" t="s">
        <v>29</v>
      </c>
      <c r="B36" s="3">
        <v>303.621</v>
      </c>
      <c r="C36" s="3">
        <v>120.41599999999998</v>
      </c>
      <c r="D36" s="3">
        <v>424.037</v>
      </c>
      <c r="E36" s="3">
        <v>267.626</v>
      </c>
      <c r="F36" s="3">
        <v>115</v>
      </c>
      <c r="G36" s="3">
        <v>382.626</v>
      </c>
      <c r="H36" s="4">
        <f t="shared" si="0"/>
        <v>-11.855240579538307</v>
      </c>
      <c r="I36" s="4">
        <f t="shared" si="1"/>
        <v>-4.497741163964908</v>
      </c>
      <c r="J36" s="5">
        <f t="shared" si="2"/>
        <v>-9.765893070651854</v>
      </c>
    </row>
    <row r="37" spans="1:10" ht="15">
      <c r="A37" s="6" t="s">
        <v>30</v>
      </c>
      <c r="B37" s="7">
        <v>1136.012</v>
      </c>
      <c r="C37" s="7">
        <v>13.874</v>
      </c>
      <c r="D37" s="7">
        <v>1149.886</v>
      </c>
      <c r="E37" s="7">
        <v>1330.932</v>
      </c>
      <c r="F37" s="7">
        <v>0</v>
      </c>
      <c r="G37" s="7">
        <v>1330.932</v>
      </c>
      <c r="H37" s="8">
        <f t="shared" si="0"/>
        <v>17.158269454900132</v>
      </c>
      <c r="I37" s="8">
        <f t="shared" si="1"/>
        <v>-100</v>
      </c>
      <c r="J37" s="9">
        <f t="shared" si="2"/>
        <v>15.744691212868062</v>
      </c>
    </row>
    <row r="38" spans="1:10" ht="15">
      <c r="A38" s="10" t="s">
        <v>31</v>
      </c>
      <c r="B38" s="3">
        <v>3453.717</v>
      </c>
      <c r="C38" s="3">
        <v>5.198</v>
      </c>
      <c r="D38" s="3">
        <v>3458.915</v>
      </c>
      <c r="E38" s="3">
        <v>3711.551</v>
      </c>
      <c r="F38" s="3">
        <v>0</v>
      </c>
      <c r="G38" s="3">
        <v>3711.551</v>
      </c>
      <c r="H38" s="4">
        <f t="shared" si="0"/>
        <v>7.465406111734106</v>
      </c>
      <c r="I38" s="4">
        <f t="shared" si="1"/>
        <v>-100</v>
      </c>
      <c r="J38" s="5">
        <f t="shared" si="2"/>
        <v>7.303908884722521</v>
      </c>
    </row>
    <row r="39" spans="1:10" ht="15">
      <c r="A39" s="6" t="s">
        <v>32</v>
      </c>
      <c r="B39" s="7">
        <v>167.204</v>
      </c>
      <c r="C39" s="7">
        <v>29.614</v>
      </c>
      <c r="D39" s="7">
        <v>196.818</v>
      </c>
      <c r="E39" s="7">
        <v>198.336</v>
      </c>
      <c r="F39" s="7">
        <v>0</v>
      </c>
      <c r="G39" s="7">
        <v>198.336</v>
      </c>
      <c r="H39" s="8">
        <f t="shared" si="0"/>
        <v>18.619171790148563</v>
      </c>
      <c r="I39" s="8">
        <f t="shared" si="1"/>
        <v>-100</v>
      </c>
      <c r="J39" s="9">
        <f t="shared" si="2"/>
        <v>0.7712709203426519</v>
      </c>
    </row>
    <row r="40" spans="1:10" ht="15">
      <c r="A40" s="10" t="s">
        <v>33</v>
      </c>
      <c r="B40" s="3">
        <v>8039.7119999999995</v>
      </c>
      <c r="C40" s="3">
        <v>4437.277</v>
      </c>
      <c r="D40" s="3">
        <v>12476.989</v>
      </c>
      <c r="E40" s="3">
        <v>9762.393</v>
      </c>
      <c r="F40" s="3">
        <v>7594.516</v>
      </c>
      <c r="G40" s="3">
        <v>17356.909</v>
      </c>
      <c r="H40" s="4">
        <f t="shared" si="0"/>
        <v>21.42714813664968</v>
      </c>
      <c r="I40" s="4">
        <f t="shared" si="1"/>
        <v>71.1526235571951</v>
      </c>
      <c r="J40" s="5">
        <f t="shared" si="2"/>
        <v>39.111359319143425</v>
      </c>
    </row>
    <row r="41" spans="1:10" ht="15">
      <c r="A41" s="6" t="s">
        <v>34</v>
      </c>
      <c r="B41" s="7">
        <v>105.24100000000001</v>
      </c>
      <c r="C41" s="7">
        <v>24.994</v>
      </c>
      <c r="D41" s="7">
        <v>130.235</v>
      </c>
      <c r="E41" s="7">
        <v>82</v>
      </c>
      <c r="F41" s="7">
        <v>0</v>
      </c>
      <c r="G41" s="7">
        <v>82</v>
      </c>
      <c r="H41" s="8">
        <f t="shared" si="0"/>
        <v>-22.083598597504785</v>
      </c>
      <c r="I41" s="8">
        <f t="shared" si="1"/>
        <v>-100</v>
      </c>
      <c r="J41" s="9">
        <f t="shared" si="2"/>
        <v>-37.03689484393597</v>
      </c>
    </row>
    <row r="42" spans="1:10" ht="15">
      <c r="A42" s="10" t="s">
        <v>35</v>
      </c>
      <c r="B42" s="3">
        <v>3383.518</v>
      </c>
      <c r="C42" s="3">
        <v>1375.632</v>
      </c>
      <c r="D42" s="3">
        <v>4759.15</v>
      </c>
      <c r="E42" s="3">
        <v>4409</v>
      </c>
      <c r="F42" s="3">
        <v>2099</v>
      </c>
      <c r="G42" s="3">
        <v>6508</v>
      </c>
      <c r="H42" s="4">
        <f t="shared" si="0"/>
        <v>30.308158549769793</v>
      </c>
      <c r="I42" s="4">
        <f t="shared" si="1"/>
        <v>52.58441211021552</v>
      </c>
      <c r="J42" s="5">
        <f t="shared" si="2"/>
        <v>36.74710820209492</v>
      </c>
    </row>
    <row r="43" spans="1:10" ht="15">
      <c r="A43" s="6" t="s">
        <v>36</v>
      </c>
      <c r="B43" s="7">
        <v>3752.1440000000002</v>
      </c>
      <c r="C43" s="7">
        <v>117.85400000000001</v>
      </c>
      <c r="D43" s="7">
        <v>3869.998</v>
      </c>
      <c r="E43" s="7">
        <v>4537.405</v>
      </c>
      <c r="F43" s="7">
        <v>386.716</v>
      </c>
      <c r="G43" s="7">
        <v>4924.121</v>
      </c>
      <c r="H43" s="8">
        <f t="shared" si="0"/>
        <v>20.928327910655867</v>
      </c>
      <c r="I43" s="8">
        <f t="shared" si="1"/>
        <v>228.1314168377823</v>
      </c>
      <c r="J43" s="9">
        <f t="shared" si="2"/>
        <v>27.238334490095344</v>
      </c>
    </row>
    <row r="44" spans="1:10" ht="15">
      <c r="A44" s="10" t="s">
        <v>37</v>
      </c>
      <c r="B44" s="3">
        <v>3326.862</v>
      </c>
      <c r="C44" s="3">
        <v>11.062</v>
      </c>
      <c r="D44" s="3">
        <v>3337.924</v>
      </c>
      <c r="E44" s="3">
        <v>4624.851000000001</v>
      </c>
      <c r="F44" s="3">
        <v>0</v>
      </c>
      <c r="G44" s="3">
        <v>4624.851000000001</v>
      </c>
      <c r="H44" s="4">
        <f t="shared" si="0"/>
        <v>39.01541452576032</v>
      </c>
      <c r="I44" s="4">
        <f t="shared" si="1"/>
        <v>-100</v>
      </c>
      <c r="J44" s="5">
        <f t="shared" si="2"/>
        <v>38.55471245001386</v>
      </c>
    </row>
    <row r="45" spans="1:10" ht="15">
      <c r="A45" s="6" t="s">
        <v>69</v>
      </c>
      <c r="B45" s="7">
        <v>2340.347</v>
      </c>
      <c r="C45" s="7">
        <v>29.621</v>
      </c>
      <c r="D45" s="7">
        <v>2369.9680000000003</v>
      </c>
      <c r="E45" s="7">
        <v>2943.7960000000003</v>
      </c>
      <c r="F45" s="7">
        <v>0</v>
      </c>
      <c r="G45" s="7">
        <v>2943.7960000000003</v>
      </c>
      <c r="H45" s="8">
        <f t="shared" si="0"/>
        <v>25.784595190371345</v>
      </c>
      <c r="I45" s="8">
        <f t="shared" si="1"/>
        <v>-100</v>
      </c>
      <c r="J45" s="9">
        <f t="shared" si="2"/>
        <v>24.212478818279397</v>
      </c>
    </row>
    <row r="46" spans="1:10" ht="15">
      <c r="A46" s="10" t="s">
        <v>38</v>
      </c>
      <c r="B46" s="3">
        <v>1136.3239999999998</v>
      </c>
      <c r="C46" s="3">
        <v>33.956</v>
      </c>
      <c r="D46" s="3">
        <v>1170.2799999999997</v>
      </c>
      <c r="E46" s="3">
        <v>2057.952</v>
      </c>
      <c r="F46" s="3">
        <v>161.43200000000002</v>
      </c>
      <c r="G46" s="3">
        <v>2219.384</v>
      </c>
      <c r="H46" s="4">
        <f t="shared" si="0"/>
        <v>81.1060929805232</v>
      </c>
      <c r="I46" s="4">
        <f t="shared" si="1"/>
        <v>375.41524325597834</v>
      </c>
      <c r="J46" s="5">
        <f t="shared" si="2"/>
        <v>89.64555490993614</v>
      </c>
    </row>
    <row r="47" spans="1:10" ht="15">
      <c r="A47" s="6" t="s">
        <v>39</v>
      </c>
      <c r="B47" s="7">
        <v>4250.414</v>
      </c>
      <c r="C47" s="7">
        <v>229.88799999999998</v>
      </c>
      <c r="D47" s="7">
        <v>4480.302</v>
      </c>
      <c r="E47" s="7">
        <v>5441.63</v>
      </c>
      <c r="F47" s="7">
        <v>42</v>
      </c>
      <c r="G47" s="7">
        <v>5483.63</v>
      </c>
      <c r="H47" s="8">
        <f t="shared" si="0"/>
        <v>28.025881714110685</v>
      </c>
      <c r="I47" s="8">
        <f t="shared" si="1"/>
        <v>-81.73023385300668</v>
      </c>
      <c r="J47" s="9">
        <f t="shared" si="2"/>
        <v>22.3942046763812</v>
      </c>
    </row>
    <row r="48" spans="1:10" ht="15">
      <c r="A48" s="10" t="s">
        <v>40</v>
      </c>
      <c r="B48" s="3">
        <v>6269.812000000001</v>
      </c>
      <c r="C48" s="3">
        <v>1862.5039999999997</v>
      </c>
      <c r="D48" s="3">
        <v>8132.316000000001</v>
      </c>
      <c r="E48" s="3">
        <v>7314.877</v>
      </c>
      <c r="F48" s="3">
        <v>3077.283</v>
      </c>
      <c r="G48" s="3">
        <v>10392.16</v>
      </c>
      <c r="H48" s="4">
        <f t="shared" si="0"/>
        <v>16.668203129535613</v>
      </c>
      <c r="I48" s="4">
        <f t="shared" si="1"/>
        <v>65.22289348103416</v>
      </c>
      <c r="J48" s="5">
        <f t="shared" si="2"/>
        <v>27.788443046236754</v>
      </c>
    </row>
    <row r="49" spans="1:10" ht="15">
      <c r="A49" s="6" t="s">
        <v>41</v>
      </c>
      <c r="B49" s="7">
        <v>292.113</v>
      </c>
      <c r="C49" s="7">
        <v>0</v>
      </c>
      <c r="D49" s="7">
        <v>292.113</v>
      </c>
      <c r="E49" s="7">
        <v>384.305</v>
      </c>
      <c r="F49" s="7">
        <v>0</v>
      </c>
      <c r="G49" s="7">
        <v>384.305</v>
      </c>
      <c r="H49" s="8">
        <f t="shared" si="0"/>
        <v>31.560389301400487</v>
      </c>
      <c r="I49" s="8">
        <f t="shared" si="1"/>
        <v>0</v>
      </c>
      <c r="J49" s="9">
        <f t="shared" si="2"/>
        <v>31.560389301400487</v>
      </c>
    </row>
    <row r="50" spans="1:10" ht="15">
      <c r="A50" s="10" t="s">
        <v>42</v>
      </c>
      <c r="B50" s="3">
        <v>647.768</v>
      </c>
      <c r="C50" s="3">
        <v>0</v>
      </c>
      <c r="D50" s="3">
        <v>647.768</v>
      </c>
      <c r="E50" s="3">
        <v>639.696</v>
      </c>
      <c r="F50" s="3">
        <v>0</v>
      </c>
      <c r="G50" s="3">
        <v>639.696</v>
      </c>
      <c r="H50" s="4">
        <f t="shared" si="0"/>
        <v>-1.2461251559200213</v>
      </c>
      <c r="I50" s="4">
        <f t="shared" si="1"/>
        <v>0</v>
      </c>
      <c r="J50" s="5">
        <f t="shared" si="2"/>
        <v>-1.2461251559200213</v>
      </c>
    </row>
    <row r="51" spans="1:10" ht="15">
      <c r="A51" s="6" t="s">
        <v>43</v>
      </c>
      <c r="B51" s="7">
        <v>2442.626</v>
      </c>
      <c r="C51" s="7">
        <v>97.01100000000001</v>
      </c>
      <c r="D51" s="7">
        <v>2539.637</v>
      </c>
      <c r="E51" s="7">
        <v>3219.3050000000003</v>
      </c>
      <c r="F51" s="7">
        <v>57.897</v>
      </c>
      <c r="G51" s="7">
        <v>3277.202</v>
      </c>
      <c r="H51" s="8">
        <f t="shared" si="0"/>
        <v>31.796885810598923</v>
      </c>
      <c r="I51" s="8">
        <f t="shared" si="1"/>
        <v>-40.319139066703784</v>
      </c>
      <c r="J51" s="9">
        <f t="shared" si="2"/>
        <v>29.04214263692016</v>
      </c>
    </row>
    <row r="52" spans="1:10" ht="15">
      <c r="A52" s="10" t="s">
        <v>73</v>
      </c>
      <c r="B52" s="3">
        <v>2972.7120000000004</v>
      </c>
      <c r="C52" s="3">
        <v>142.48499999999999</v>
      </c>
      <c r="D52" s="3">
        <v>3115.1970000000006</v>
      </c>
      <c r="E52" s="3">
        <v>3728.792</v>
      </c>
      <c r="F52" s="3">
        <v>0</v>
      </c>
      <c r="G52" s="3">
        <v>3728.792</v>
      </c>
      <c r="H52" s="4">
        <f t="shared" si="0"/>
        <v>25.434014462214954</v>
      </c>
      <c r="I52" s="4">
        <f t="shared" si="1"/>
        <v>-100</v>
      </c>
      <c r="J52" s="5">
        <f t="shared" si="2"/>
        <v>19.696828162071267</v>
      </c>
    </row>
    <row r="53" spans="1:10" ht="15">
      <c r="A53" s="6" t="s">
        <v>44</v>
      </c>
      <c r="B53" s="7">
        <v>2030.1119999999999</v>
      </c>
      <c r="C53" s="7">
        <v>1.288</v>
      </c>
      <c r="D53" s="7">
        <v>2031.3999999999999</v>
      </c>
      <c r="E53" s="7">
        <v>2772.3379999999997</v>
      </c>
      <c r="F53" s="7">
        <v>0</v>
      </c>
      <c r="G53" s="7">
        <v>2772.3379999999997</v>
      </c>
      <c r="H53" s="8">
        <f t="shared" si="0"/>
        <v>36.56083999306442</v>
      </c>
      <c r="I53" s="8">
        <f t="shared" si="1"/>
        <v>-100</v>
      </c>
      <c r="J53" s="9">
        <f t="shared" si="2"/>
        <v>36.47425420891995</v>
      </c>
    </row>
    <row r="54" spans="1:10" ht="15">
      <c r="A54" s="10" t="s">
        <v>70</v>
      </c>
      <c r="B54" s="3">
        <v>149.826</v>
      </c>
      <c r="C54" s="3">
        <v>3977.7760000000003</v>
      </c>
      <c r="D54" s="3">
        <v>4127.602</v>
      </c>
      <c r="E54" s="3">
        <v>13</v>
      </c>
      <c r="F54" s="3">
        <v>2481.806</v>
      </c>
      <c r="G54" s="3">
        <v>2494.806</v>
      </c>
      <c r="H54" s="4">
        <f t="shared" si="0"/>
        <v>-91.32326832458986</v>
      </c>
      <c r="I54" s="4">
        <f t="shared" si="1"/>
        <v>-37.608201165676505</v>
      </c>
      <c r="J54" s="5">
        <f t="shared" si="2"/>
        <v>-39.557980638637154</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50.70100000000001</v>
      </c>
      <c r="C56" s="3">
        <v>12.59</v>
      </c>
      <c r="D56" s="3">
        <v>63.29100000000001</v>
      </c>
      <c r="E56" s="3">
        <v>0.2</v>
      </c>
      <c r="F56" s="3">
        <v>0</v>
      </c>
      <c r="G56" s="3">
        <v>0.2</v>
      </c>
      <c r="H56" s="4">
        <f t="shared" si="0"/>
        <v>-99.60553046291</v>
      </c>
      <c r="I56" s="4">
        <f t="shared" si="1"/>
        <v>-100</v>
      </c>
      <c r="J56" s="5">
        <f t="shared" si="2"/>
        <v>-99.68399930479846</v>
      </c>
    </row>
    <row r="57" spans="1:10" ht="15">
      <c r="A57" s="6" t="s">
        <v>47</v>
      </c>
      <c r="B57" s="7">
        <v>8120.026</v>
      </c>
      <c r="C57" s="7">
        <v>30.948</v>
      </c>
      <c r="D57" s="7">
        <v>8150.974</v>
      </c>
      <c r="E57" s="7">
        <v>9720</v>
      </c>
      <c r="F57" s="7">
        <v>0</v>
      </c>
      <c r="G57" s="7">
        <v>9720</v>
      </c>
      <c r="H57" s="8">
        <f t="shared" si="0"/>
        <v>19.70405020870623</v>
      </c>
      <c r="I57" s="8">
        <f t="shared" si="1"/>
        <v>-100</v>
      </c>
      <c r="J57" s="9">
        <f t="shared" si="2"/>
        <v>19.249552262097755</v>
      </c>
    </row>
    <row r="58" spans="1:10" ht="15">
      <c r="A58" s="10" t="s">
        <v>56</v>
      </c>
      <c r="B58" s="3">
        <v>81.32499999999999</v>
      </c>
      <c r="C58" s="3">
        <v>156.501</v>
      </c>
      <c r="D58" s="3">
        <v>237.826</v>
      </c>
      <c r="E58" s="3">
        <v>139.993</v>
      </c>
      <c r="F58" s="3">
        <v>85</v>
      </c>
      <c r="G58" s="3">
        <v>224.993</v>
      </c>
      <c r="H58" s="4">
        <f t="shared" si="0"/>
        <v>72.14017829695666</v>
      </c>
      <c r="I58" s="4">
        <f t="shared" si="1"/>
        <v>-45.687248004805085</v>
      </c>
      <c r="J58" s="5">
        <f t="shared" si="2"/>
        <v>-5.395961753550915</v>
      </c>
    </row>
    <row r="59" spans="1:10" ht="15">
      <c r="A59" s="6" t="s">
        <v>57</v>
      </c>
      <c r="B59" s="7">
        <v>20.473</v>
      </c>
      <c r="C59" s="7">
        <v>160.404</v>
      </c>
      <c r="D59" s="7">
        <v>180.877</v>
      </c>
      <c r="E59" s="7">
        <v>65</v>
      </c>
      <c r="F59" s="7">
        <v>1032.658</v>
      </c>
      <c r="G59" s="7">
        <v>1097.658</v>
      </c>
      <c r="H59" s="8">
        <f t="shared" si="0"/>
        <v>217.4913300444488</v>
      </c>
      <c r="I59" s="8">
        <f t="shared" si="1"/>
        <v>543.7856911298969</v>
      </c>
      <c r="J59" s="9">
        <f t="shared" si="2"/>
        <v>506.8532759831266</v>
      </c>
    </row>
    <row r="60" spans="1:10" ht="15">
      <c r="A60" s="11" t="s">
        <v>48</v>
      </c>
      <c r="B60" s="22">
        <v>248635.37099999993</v>
      </c>
      <c r="C60" s="22">
        <v>841880.8090000007</v>
      </c>
      <c r="D60" s="22">
        <v>1090516.1799999997</v>
      </c>
      <c r="E60" s="22">
        <v>350567.4830000001</v>
      </c>
      <c r="F60" s="22">
        <v>1038060.2719999996</v>
      </c>
      <c r="G60" s="22">
        <v>1388627.7549999992</v>
      </c>
      <c r="H60" s="23">
        <f>+_xlfn.IFERROR(((E60-B60)/B60)*100,0)</f>
        <v>40.99662553643674</v>
      </c>
      <c r="I60" s="23">
        <f t="shared" si="1"/>
        <v>23.302522269515087</v>
      </c>
      <c r="J60" s="23">
        <f t="shared" si="2"/>
        <v>27.3367402031577</v>
      </c>
    </row>
    <row r="61" spans="1:10" ht="15">
      <c r="A61" s="14" t="s">
        <v>49</v>
      </c>
      <c r="B61" s="24">
        <v>414491.6489999999</v>
      </c>
      <c r="C61" s="24">
        <v>1634452.8630000008</v>
      </c>
      <c r="D61" s="24">
        <v>2048944.5119999999</v>
      </c>
      <c r="E61" s="24">
        <v>587820.6860000001</v>
      </c>
      <c r="F61" s="24">
        <v>2217332.7649999997</v>
      </c>
      <c r="G61" s="24">
        <v>2805153.450999999</v>
      </c>
      <c r="H61" s="25">
        <f>+_xlfn.IFERROR(((E61-B61)/B61)*100,0)</f>
        <v>41.81725673319904</v>
      </c>
      <c r="I61" s="25">
        <f>+_xlfn.IFERROR(((F61-C61)/C61)*100,0)</f>
        <v>35.66208088314863</v>
      </c>
      <c r="J61" s="25">
        <f>+_xlfn.IFERROR(((G61-D61)/D61)*100,0)</f>
        <v>36.907243440275224</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7" t="s">
        <v>71</v>
      </c>
      <c r="B65" s="47"/>
      <c r="C65" s="47"/>
      <c r="D65" s="47"/>
      <c r="E65" s="47"/>
      <c r="F65" s="47"/>
      <c r="G65" s="47"/>
      <c r="H65" s="47"/>
      <c r="I65" s="47"/>
      <c r="J65" s="47"/>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row r="70" spans="2:8" ht="15">
      <c r="B70" s="38"/>
      <c r="C70" s="38"/>
      <c r="D70" s="38"/>
      <c r="E70" s="38"/>
      <c r="F70" s="38"/>
      <c r="G70" s="38"/>
      <c r="H70"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cp:lastModifiedBy>
  <cp:lastPrinted>2021-11-05T06:23:21Z</cp:lastPrinted>
  <dcterms:created xsi:type="dcterms:W3CDTF">2017-03-06T11:35:15Z</dcterms:created>
  <dcterms:modified xsi:type="dcterms:W3CDTF">2021-11-09T10:58:31Z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