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3"/>
  </bookViews>
  <sheets>
    <sheet name="TÜM UÇAK" sheetId="1" r:id="rId1"/>
    <sheet name="YOLCU" sheetId="2" r:id="rId2"/>
    <sheet name="TİCARİ UÇAK" sheetId="3" r:id="rId3"/>
    <sheet name="YÜK " sheetId="4" r:id="rId4"/>
  </sheets>
  <definedNames>
    <definedName name="_xlfn.IFERROR" hidden="1">#NAME?</definedName>
    <definedName name="_xlnm.Print_Area" localSheetId="0">'TÜM UÇAK'!$A$1:$J$66</definedName>
  </definedNames>
  <calcPr fullCalcOnLoad="1"/>
</workbook>
</file>

<file path=xl/sharedStrings.xml><?xml version="1.0" encoding="utf-8"?>
<sst xmlns="http://schemas.openxmlformats.org/spreadsheetml/2006/main" count="299" uniqueCount="77">
  <si>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</si>
  <si>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</si>
  <si>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</si>
  <si>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</si>
  <si>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</si>
  <si>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</si>
  <si>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</si>
  <si>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</si>
  <si>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</si>
  <si>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</si>
  <si>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</si>
  <si>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</si>
  <si>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</si>
  <si>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</si>
  <si>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</si>
  <si>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</si>
  <si>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</si>
  <si>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</si>
  <si>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</si>
  <si>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</si>
  <si>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</si>
  <si>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</si>
  <si>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</si>
  <si>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</si>
  <si>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</si>
  <si>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</si>
  <si>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</si>
  <si>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</si>
  <si>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</si>
  <si>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</si>
  <si>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</si>
  <si>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</si>
  <si>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</si>
  <si>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</si>
  <si>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</si>
  <si>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</si>
  <si>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</si>
  <si>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</si>
  <si>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</si>
  <si>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</si>
  <si>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</si>
  <si>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</si>
  <si>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</si>
  <si>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</si>
  <si>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</si>
  <si>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</si>
  <si>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</si>
  <si>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</si>
  <si>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</si>
  <si>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</si>
  <si>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</si>
  <si>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</si>
  <si>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</si>
  <si>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</si>
  <si>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</si>
  <si>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</si>
  <si>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</si>
  <si>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</si>
  <si>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</si>
  <si>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</si>
  <si>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</si>
  <si>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</si>
  <si>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</si>
  <si>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</si>
  <si>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</si>
  <si>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</si>
  <si>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</si>
  <si>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</si>
  <si>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</si>
  <si>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</si>
  <si>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</si>
  <si>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</si>
  <si>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</si>
  <si>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 xml:space="preserve"> 2019/2018 (%)</t>
  </si>
  <si>
    <t>2018 ŞUBAT SONU
(Kesin Olmayan)</t>
  </si>
  <si>
    <t>2019 ŞUBAT SONU
(Kesin Olmayan)</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</si>
  <si>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Teknik Üniversitesi tarafından, İstanbul Havalimanı DHMİ denetimi ve gözetimi altında özel şirket tarafından işletilmekte olduğundan DHMİ toplamında hariç tutulmuştur.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</si>
</sst>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Alignment="1">
      <alignment horizontal="right" vertical="center"/>
    </xf>
    <xf numFmtId="3" fontId="9" fillId="34" borderId="0" xfId="41" applyNumberFormat="1" applyFont="1" applyFill="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Alignment="1">
      <alignment horizontal="right" vertical="center"/>
    </xf>
    <xf numFmtId="3" fontId="9" fillId="16" borderId="0" xfId="41" applyNumberFormat="1" applyFont="1" applyFill="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Alignment="1">
      <alignment horizontal="right" vertical="center"/>
    </xf>
    <xf numFmtId="166" fontId="10" fillId="37" borderId="0" xfId="63" applyNumberFormat="1" applyFont="1" applyFill="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Alignment="1">
      <alignment horizontal="right" vertical="center"/>
    </xf>
    <xf numFmtId="166" fontId="10" fillId="33" borderId="0" xfId="63" applyNumberFormat="1" applyFont="1" applyFill="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Font="1" applyFill="1" applyBorder="1" applyAlignment="1">
      <alignment horizontal="left" vertical="center"/>
    </xf>
    <xf numFmtId="167" fontId="10" fillId="39" borderId="0" xfId="59" applyNumberFormat="1" applyFont="1" applyFill="1" applyAlignment="1">
      <alignment vertical="center"/>
    </xf>
    <xf numFmtId="0" fontId="5" fillId="38" borderId="14" xfId="48" applyFont="1" applyFill="1" applyBorder="1" applyAlignment="1">
      <alignment horizontal="left" vertical="center"/>
      <protection/>
    </xf>
    <xf numFmtId="3" fontId="10" fillId="33" borderId="15" xfId="48" applyNumberFormat="1" applyFont="1" applyFill="1" applyBorder="1">
      <alignment/>
      <protection/>
    </xf>
    <xf numFmtId="3" fontId="5" fillId="37" borderId="0" xfId="41" applyNumberFormat="1" applyFont="1" applyFill="1" applyAlignment="1">
      <alignment horizontal="right" vertical="center"/>
    </xf>
    <xf numFmtId="166" fontId="5" fillId="37" borderId="0" xfId="63" applyNumberFormat="1" applyFont="1" applyFill="1" applyAlignment="1">
      <alignment horizontal="right" vertical="center"/>
    </xf>
    <xf numFmtId="3" fontId="5" fillId="33" borderId="0" xfId="41" applyNumberFormat="1" applyFont="1" applyFill="1" applyAlignment="1">
      <alignment horizontal="right" vertical="center"/>
    </xf>
    <xf numFmtId="166" fontId="5" fillId="33" borderId="0" xfId="63" applyNumberFormat="1" applyFont="1" applyFill="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6" fontId="9" fillId="16" borderId="0" xfId="41" applyNumberFormat="1" applyFont="1" applyFill="1" applyAlignment="1">
      <alignment horizontal="right" vertical="center"/>
    </xf>
    <xf numFmtId="166" fontId="9" fillId="34" borderId="12" xfId="41" applyNumberFormat="1" applyFont="1" applyFill="1" applyBorder="1" applyAlignment="1">
      <alignment horizontal="right" vertical="center"/>
    </xf>
    <xf numFmtId="168" fontId="0" fillId="0" borderId="0" xfId="0" applyNumberFormat="1" applyAlignment="1">
      <alignment/>
    </xf>
    <xf numFmtId="4" fontId="9" fillId="34" borderId="0" xfId="41" applyNumberFormat="1" applyFont="1" applyFill="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Alignment="1">
      <alignment horizontal="center" vertical="center" wrapText="1"/>
    </xf>
    <xf numFmtId="0" fontId="5" fillId="33" borderId="0" xfId="56" applyFont="1" applyFill="1" applyAlignment="1">
      <alignment horizontal="center" vertical="center"/>
    </xf>
    <xf numFmtId="0" fontId="5" fillId="33" borderId="12" xfId="56" applyFont="1" applyFill="1" applyBorder="1" applyAlignment="1">
      <alignment horizontal="center" vertical="center"/>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zoomScale="90" zoomScaleNormal="90" zoomScalePageLayoutView="0" workbookViewId="0" topLeftCell="A1">
      <selection activeCell="R34" sqref="R34"/>
    </sheetView>
  </sheetViews>
  <sheetFormatPr defaultColWidth="9.140625" defaultRowHeight="15"/>
  <cols>
    <col min="1" max="1" width="36.7109375" style="0" bestFit="1" customWidth="1"/>
    <col min="2" max="10" width="14.28125" style="0" customWidth="1"/>
  </cols>
  <sheetData>
    <row r="1" spans="1:10" ht="22.5" customHeight="1">
      <c r="A1" s="49" t="s">
        <v>0</v>
      </c>
      <c r="B1" s="50"/>
      <c r="C1" s="50"/>
      <c r="D1" s="50"/>
      <c r="E1" s="50"/>
      <c r="F1" s="50"/>
      <c r="G1" s="50"/>
      <c r="H1" s="50"/>
      <c r="I1" s="50"/>
      <c r="J1" s="51"/>
    </row>
    <row r="2" spans="1:10" ht="27" customHeight="1">
      <c r="A2" s="52" t="s">
        <v>1</v>
      </c>
      <c r="B2" s="54" t="s">
        <v>74</v>
      </c>
      <c r="C2" s="54"/>
      <c r="D2" s="54"/>
      <c r="E2" s="54" t="s">
        <v>75</v>
      </c>
      <c r="F2" s="54"/>
      <c r="G2" s="54"/>
      <c r="H2" s="55" t="s">
        <v>73</v>
      </c>
      <c r="I2" s="55"/>
      <c r="J2" s="56"/>
    </row>
    <row r="3" spans="1:10" ht="15">
      <c r="A3" s="53"/>
      <c r="B3" s="1" t="s">
        <v>2</v>
      </c>
      <c r="C3" s="1" t="s">
        <v>3</v>
      </c>
      <c r="D3" s="1" t="s">
        <v>4</v>
      </c>
      <c r="E3" s="1" t="s">
        <v>2</v>
      </c>
      <c r="F3" s="1" t="s">
        <v>3</v>
      </c>
      <c r="G3" s="1" t="s">
        <v>4</v>
      </c>
      <c r="H3" s="1" t="s">
        <v>2</v>
      </c>
      <c r="I3" s="1" t="s">
        <v>3</v>
      </c>
      <c r="J3" s="2" t="s">
        <v>4</v>
      </c>
    </row>
    <row r="4" spans="1:10" ht="15">
      <c r="A4" s="10" t="s">
        <v>5</v>
      </c>
      <c r="B4" s="3">
        <v>21244</v>
      </c>
      <c r="C4" s="3">
        <v>49415</v>
      </c>
      <c r="D4" s="3">
        <f>+B4+C4</f>
        <v>70659</v>
      </c>
      <c r="E4" s="3">
        <v>18862</v>
      </c>
      <c r="F4" s="3">
        <v>51106</v>
      </c>
      <c r="G4" s="3">
        <f>SUM(E4:F4)</f>
        <v>69968</v>
      </c>
      <c r="H4" s="4">
        <f>+_xlfn.IFERROR(((E4-B4)/B4)*100,0)</f>
        <v>-11.21257766898889</v>
      </c>
      <c r="I4" s="4">
        <f>+_xlfn.IFERROR(((F4-C4)/C4)*100,0)</f>
        <v>3.4220378427602958</v>
      </c>
      <c r="J4" s="5">
        <f>+_xlfn.IFERROR(((G4-D4)/D4)*100,0)</f>
        <v>-0.9779362855404125</v>
      </c>
    </row>
    <row r="5" spans="1:10" ht="15">
      <c r="A5" s="6" t="s">
        <v>71</v>
      </c>
      <c r="B5" s="7">
        <v>0</v>
      </c>
      <c r="C5" s="7">
        <v>0</v>
      </c>
      <c r="D5" s="7">
        <f aca="true" t="shared" si="0" ref="D5:D59">+B5+C5</f>
        <v>0</v>
      </c>
      <c r="E5" s="7">
        <v>911</v>
      </c>
      <c r="F5" s="7">
        <v>767</v>
      </c>
      <c r="G5" s="7">
        <f>+E5+F5</f>
        <v>1678</v>
      </c>
      <c r="H5" s="8"/>
      <c r="I5" s="8"/>
      <c r="J5" s="9"/>
    </row>
    <row r="6" spans="1:10" ht="15">
      <c r="A6" s="10" t="s">
        <v>55</v>
      </c>
      <c r="B6" s="3">
        <v>22534</v>
      </c>
      <c r="C6" s="3">
        <v>12365</v>
      </c>
      <c r="D6" s="3">
        <f t="shared" si="0"/>
        <v>34899</v>
      </c>
      <c r="E6" s="3">
        <v>21419</v>
      </c>
      <c r="F6" s="3">
        <v>14273</v>
      </c>
      <c r="G6" s="3">
        <f aca="true" t="shared" si="1" ref="G6:G59">SUM(E6:F6)</f>
        <v>35692</v>
      </c>
      <c r="H6" s="4">
        <f aca="true" t="shared" si="2" ref="H6:H59">+_xlfn.IFERROR(((E6-B6)/B6)*100,0)</f>
        <v>-4.948078459217183</v>
      </c>
      <c r="I6" s="4">
        <f aca="true" t="shared" si="3" ref="I6:I61">+_xlfn.IFERROR(((F6-C6)/C6)*100,0)</f>
        <v>15.430651031136271</v>
      </c>
      <c r="J6" s="5">
        <f aca="true" t="shared" si="4" ref="J6:J61">+_xlfn.IFERROR(((G6-D6)/D6)*100,0)</f>
        <v>2.2722714117883034</v>
      </c>
    </row>
    <row r="7" spans="1:10" ht="15">
      <c r="A7" s="6" t="s">
        <v>6</v>
      </c>
      <c r="B7" s="7">
        <v>17945</v>
      </c>
      <c r="C7" s="7">
        <v>2852</v>
      </c>
      <c r="D7" s="7">
        <f t="shared" si="0"/>
        <v>20797</v>
      </c>
      <c r="E7" s="7">
        <v>14108</v>
      </c>
      <c r="F7" s="7">
        <v>2769</v>
      </c>
      <c r="G7" s="7">
        <f t="shared" si="1"/>
        <v>16877</v>
      </c>
      <c r="H7" s="8">
        <f t="shared" si="2"/>
        <v>-21.38200055725829</v>
      </c>
      <c r="I7" s="8">
        <f t="shared" si="3"/>
        <v>-2.9102384291725105</v>
      </c>
      <c r="J7" s="9">
        <f t="shared" si="4"/>
        <v>-18.848872433524065</v>
      </c>
    </row>
    <row r="8" spans="1:10" ht="15">
      <c r="A8" s="10" t="s">
        <v>7</v>
      </c>
      <c r="B8" s="3">
        <v>11830</v>
      </c>
      <c r="C8" s="3">
        <v>1473</v>
      </c>
      <c r="D8" s="3">
        <f t="shared" si="0"/>
        <v>13303</v>
      </c>
      <c r="E8" s="3">
        <v>10892</v>
      </c>
      <c r="F8" s="3">
        <v>1557</v>
      </c>
      <c r="G8" s="3">
        <f t="shared" si="1"/>
        <v>12449</v>
      </c>
      <c r="H8" s="4">
        <f t="shared" si="2"/>
        <v>-7.928994082840236</v>
      </c>
      <c r="I8" s="4">
        <f t="shared" si="3"/>
        <v>5.7026476578411405</v>
      </c>
      <c r="J8" s="5">
        <f t="shared" si="4"/>
        <v>-6.41960460046606</v>
      </c>
    </row>
    <row r="9" spans="1:10" ht="15">
      <c r="A9" s="6" t="s">
        <v>8</v>
      </c>
      <c r="B9" s="7">
        <v>7442</v>
      </c>
      <c r="C9" s="7">
        <v>3198</v>
      </c>
      <c r="D9" s="7">
        <f t="shared" si="0"/>
        <v>10640</v>
      </c>
      <c r="E9" s="7">
        <v>7726</v>
      </c>
      <c r="F9" s="7">
        <v>5098</v>
      </c>
      <c r="G9" s="7">
        <f t="shared" si="1"/>
        <v>12824</v>
      </c>
      <c r="H9" s="8">
        <f t="shared" si="2"/>
        <v>3.8161784466541255</v>
      </c>
      <c r="I9" s="8">
        <f t="shared" si="3"/>
        <v>59.41213258286429</v>
      </c>
      <c r="J9" s="9">
        <f t="shared" si="4"/>
        <v>20.526315789473685</v>
      </c>
    </row>
    <row r="10" spans="1:10" ht="15">
      <c r="A10" s="10" t="s">
        <v>56</v>
      </c>
      <c r="B10" s="3">
        <v>493</v>
      </c>
      <c r="C10" s="3">
        <v>26</v>
      </c>
      <c r="D10" s="3">
        <f t="shared" si="0"/>
        <v>519</v>
      </c>
      <c r="E10" s="3">
        <v>506</v>
      </c>
      <c r="F10" s="3">
        <v>92</v>
      </c>
      <c r="G10" s="3">
        <f t="shared" si="1"/>
        <v>598</v>
      </c>
      <c r="H10" s="4">
        <f t="shared" si="2"/>
        <v>2.636916835699797</v>
      </c>
      <c r="I10" s="4">
        <f t="shared" si="3"/>
        <v>253.84615384615384</v>
      </c>
      <c r="J10" s="5">
        <f t="shared" si="4"/>
        <v>15.221579961464354</v>
      </c>
    </row>
    <row r="11" spans="1:10" ht="15">
      <c r="A11" s="6" t="s">
        <v>9</v>
      </c>
      <c r="B11" s="7">
        <v>1698</v>
      </c>
      <c r="C11" s="7">
        <v>38</v>
      </c>
      <c r="D11" s="7">
        <f t="shared" si="0"/>
        <v>1736</v>
      </c>
      <c r="E11" s="7">
        <v>1785</v>
      </c>
      <c r="F11" s="7">
        <v>53</v>
      </c>
      <c r="G11" s="7">
        <f t="shared" si="1"/>
        <v>1838</v>
      </c>
      <c r="H11" s="8">
        <f t="shared" si="2"/>
        <v>5.123674911660777</v>
      </c>
      <c r="I11" s="8">
        <f>+_xlfn.IFERROR(((F11-C11)/C11)*100,0)</f>
        <v>39.473684210526315</v>
      </c>
      <c r="J11" s="9">
        <f t="shared" si="4"/>
        <v>5.875576036866359</v>
      </c>
    </row>
    <row r="12" spans="1:10" ht="15">
      <c r="A12" s="10" t="s">
        <v>10</v>
      </c>
      <c r="B12" s="3">
        <v>1531</v>
      </c>
      <c r="C12" s="3">
        <v>64</v>
      </c>
      <c r="D12" s="3">
        <f t="shared" si="0"/>
        <v>1595</v>
      </c>
      <c r="E12" s="3">
        <v>1408</v>
      </c>
      <c r="F12" s="3">
        <v>44</v>
      </c>
      <c r="G12" s="3">
        <f t="shared" si="1"/>
        <v>1452</v>
      </c>
      <c r="H12" s="4">
        <f t="shared" si="2"/>
        <v>-8.033964728935336</v>
      </c>
      <c r="I12" s="4">
        <f t="shared" si="3"/>
        <v>-31.25</v>
      </c>
      <c r="J12" s="5">
        <f t="shared" si="4"/>
        <v>-8.96551724137931</v>
      </c>
    </row>
    <row r="13" spans="1:10" ht="15">
      <c r="A13" s="6" t="s">
        <v>11</v>
      </c>
      <c r="B13" s="7">
        <v>5795</v>
      </c>
      <c r="C13" s="7">
        <v>790</v>
      </c>
      <c r="D13" s="7">
        <f t="shared" si="0"/>
        <v>6585</v>
      </c>
      <c r="E13" s="7">
        <v>5494</v>
      </c>
      <c r="F13" s="7">
        <v>747</v>
      </c>
      <c r="G13" s="7">
        <f t="shared" si="1"/>
        <v>6241</v>
      </c>
      <c r="H13" s="8">
        <f t="shared" si="2"/>
        <v>-5.194132873166523</v>
      </c>
      <c r="I13" s="8">
        <f t="shared" si="3"/>
        <v>-5.443037974683544</v>
      </c>
      <c r="J13" s="9">
        <f t="shared" si="4"/>
        <v>-5.223993925588458</v>
      </c>
    </row>
    <row r="14" spans="1:10" ht="15">
      <c r="A14" s="10" t="s">
        <v>12</v>
      </c>
      <c r="B14" s="3">
        <v>3677</v>
      </c>
      <c r="C14" s="3">
        <v>392</v>
      </c>
      <c r="D14" s="3">
        <f t="shared" si="0"/>
        <v>4069</v>
      </c>
      <c r="E14" s="3">
        <v>3261</v>
      </c>
      <c r="F14" s="3">
        <v>363</v>
      </c>
      <c r="G14" s="3">
        <f t="shared" si="1"/>
        <v>3624</v>
      </c>
      <c r="H14" s="4">
        <f t="shared" si="2"/>
        <v>-11.313570845798205</v>
      </c>
      <c r="I14" s="4">
        <f t="shared" si="3"/>
        <v>-7.3979591836734695</v>
      </c>
      <c r="J14" s="5">
        <f t="shared" si="4"/>
        <v>-10.936347997050873</v>
      </c>
    </row>
    <row r="15" spans="1:10" ht="15">
      <c r="A15" s="6" t="s">
        <v>13</v>
      </c>
      <c r="B15" s="7">
        <v>1740</v>
      </c>
      <c r="C15" s="7">
        <v>24</v>
      </c>
      <c r="D15" s="7">
        <f t="shared" si="0"/>
        <v>1764</v>
      </c>
      <c r="E15" s="7">
        <v>1358</v>
      </c>
      <c r="F15" s="7">
        <v>45</v>
      </c>
      <c r="G15" s="7">
        <f t="shared" si="1"/>
        <v>1403</v>
      </c>
      <c r="H15" s="8">
        <f t="shared" si="2"/>
        <v>-21.95402298850575</v>
      </c>
      <c r="I15" s="8">
        <f t="shared" si="3"/>
        <v>87.5</v>
      </c>
      <c r="J15" s="9">
        <f t="shared" si="4"/>
        <v>-20.464852607709748</v>
      </c>
    </row>
    <row r="16" spans="1:10" ht="15">
      <c r="A16" s="10" t="s">
        <v>14</v>
      </c>
      <c r="B16" s="3">
        <v>3067</v>
      </c>
      <c r="C16" s="3">
        <v>304</v>
      </c>
      <c r="D16" s="3">
        <f t="shared" si="0"/>
        <v>3371</v>
      </c>
      <c r="E16" s="3">
        <v>2907</v>
      </c>
      <c r="F16" s="3">
        <v>286</v>
      </c>
      <c r="G16" s="3">
        <f t="shared" si="1"/>
        <v>3193</v>
      </c>
      <c r="H16" s="4">
        <f t="shared" si="2"/>
        <v>-5.216824258232801</v>
      </c>
      <c r="I16" s="4">
        <f t="shared" si="3"/>
        <v>-5.921052631578947</v>
      </c>
      <c r="J16" s="5">
        <f t="shared" si="4"/>
        <v>-5.280332245624444</v>
      </c>
    </row>
    <row r="17" spans="1:10" ht="15">
      <c r="A17" s="6" t="s">
        <v>15</v>
      </c>
      <c r="B17" s="7">
        <v>338</v>
      </c>
      <c r="C17" s="7">
        <v>14</v>
      </c>
      <c r="D17" s="7">
        <f t="shared" si="0"/>
        <v>352</v>
      </c>
      <c r="E17" s="7">
        <v>243</v>
      </c>
      <c r="F17" s="7">
        <v>3</v>
      </c>
      <c r="G17" s="7">
        <f t="shared" si="1"/>
        <v>246</v>
      </c>
      <c r="H17" s="8">
        <f t="shared" si="2"/>
        <v>-28.106508875739642</v>
      </c>
      <c r="I17" s="8">
        <f t="shared" si="3"/>
        <v>-78.57142857142857</v>
      </c>
      <c r="J17" s="9">
        <f t="shared" si="4"/>
        <v>-30.113636363636363</v>
      </c>
    </row>
    <row r="18" spans="1:10" ht="15">
      <c r="A18" s="10" t="s">
        <v>16</v>
      </c>
      <c r="B18" s="3">
        <v>364</v>
      </c>
      <c r="C18" s="3">
        <v>0</v>
      </c>
      <c r="D18" s="3">
        <f t="shared" si="0"/>
        <v>364</v>
      </c>
      <c r="E18" s="3">
        <v>366</v>
      </c>
      <c r="F18" s="3">
        <v>0</v>
      </c>
      <c r="G18" s="3">
        <f t="shared" si="1"/>
        <v>366</v>
      </c>
      <c r="H18" s="4">
        <f t="shared" si="2"/>
        <v>0.5494505494505495</v>
      </c>
      <c r="I18" s="4">
        <f t="shared" si="3"/>
        <v>0</v>
      </c>
      <c r="J18" s="5">
        <f t="shared" si="4"/>
        <v>0.5494505494505495</v>
      </c>
    </row>
    <row r="19" spans="1:10" ht="15">
      <c r="A19" s="6" t="s">
        <v>17</v>
      </c>
      <c r="B19" s="7">
        <v>264</v>
      </c>
      <c r="C19" s="7">
        <v>23</v>
      </c>
      <c r="D19" s="7">
        <f t="shared" si="0"/>
        <v>287</v>
      </c>
      <c r="E19" s="7">
        <v>240</v>
      </c>
      <c r="F19" s="7">
        <v>24</v>
      </c>
      <c r="G19" s="7">
        <f t="shared" si="1"/>
        <v>264</v>
      </c>
      <c r="H19" s="8">
        <f t="shared" si="2"/>
        <v>-9.090909090909092</v>
      </c>
      <c r="I19" s="8">
        <f t="shared" si="3"/>
        <v>4.3478260869565215</v>
      </c>
      <c r="J19" s="9">
        <f t="shared" si="4"/>
        <v>-8.013937282229964</v>
      </c>
    </row>
    <row r="20" spans="1:10" ht="15">
      <c r="A20" s="10" t="s">
        <v>57</v>
      </c>
      <c r="B20" s="3">
        <v>2566</v>
      </c>
      <c r="C20" s="3">
        <v>0</v>
      </c>
      <c r="D20" s="3">
        <f t="shared" si="0"/>
        <v>2566</v>
      </c>
      <c r="E20" s="3">
        <v>2208</v>
      </c>
      <c r="F20" s="3">
        <v>0</v>
      </c>
      <c r="G20" s="3">
        <f t="shared" si="1"/>
        <v>2208</v>
      </c>
      <c r="H20" s="4">
        <f t="shared" si="2"/>
        <v>-13.951675759937645</v>
      </c>
      <c r="I20" s="4">
        <f t="shared" si="3"/>
        <v>0</v>
      </c>
      <c r="J20" s="5">
        <f t="shared" si="4"/>
        <v>-13.951675759937645</v>
      </c>
    </row>
    <row r="21" spans="1:10" ht="15">
      <c r="A21" s="6" t="s">
        <v>18</v>
      </c>
      <c r="B21" s="7">
        <v>2135</v>
      </c>
      <c r="C21" s="7">
        <v>28</v>
      </c>
      <c r="D21" s="7">
        <f t="shared" si="0"/>
        <v>2163</v>
      </c>
      <c r="E21" s="7">
        <v>2270</v>
      </c>
      <c r="F21" s="7">
        <v>16</v>
      </c>
      <c r="G21" s="7">
        <f t="shared" si="1"/>
        <v>2286</v>
      </c>
      <c r="H21" s="8">
        <f t="shared" si="2"/>
        <v>6.323185011709602</v>
      </c>
      <c r="I21" s="8">
        <f t="shared" si="3"/>
        <v>-42.857142857142854</v>
      </c>
      <c r="J21" s="9">
        <f t="shared" si="4"/>
        <v>5.6865464632454925</v>
      </c>
    </row>
    <row r="22" spans="1:10" ht="15">
      <c r="A22" s="10" t="s">
        <v>19</v>
      </c>
      <c r="B22" s="3">
        <v>17</v>
      </c>
      <c r="C22" s="3">
        <v>0</v>
      </c>
      <c r="D22" s="3">
        <f t="shared" si="0"/>
        <v>17</v>
      </c>
      <c r="E22" s="3">
        <v>20</v>
      </c>
      <c r="F22" s="3">
        <v>0</v>
      </c>
      <c r="G22" s="3">
        <f t="shared" si="1"/>
        <v>20</v>
      </c>
      <c r="H22" s="4">
        <f t="shared" si="2"/>
        <v>17.647058823529413</v>
      </c>
      <c r="I22" s="4">
        <f t="shared" si="3"/>
        <v>0</v>
      </c>
      <c r="J22" s="5">
        <f t="shared" si="4"/>
        <v>17.647058823529413</v>
      </c>
    </row>
    <row r="23" spans="1:10" ht="15">
      <c r="A23" s="6" t="s">
        <v>20</v>
      </c>
      <c r="B23" s="7">
        <v>780</v>
      </c>
      <c r="C23" s="7">
        <v>10</v>
      </c>
      <c r="D23" s="7">
        <f t="shared" si="0"/>
        <v>790</v>
      </c>
      <c r="E23" s="7">
        <v>719</v>
      </c>
      <c r="F23" s="7">
        <v>1</v>
      </c>
      <c r="G23" s="7">
        <f t="shared" si="1"/>
        <v>720</v>
      </c>
      <c r="H23" s="8">
        <f t="shared" si="2"/>
        <v>-7.82051282051282</v>
      </c>
      <c r="I23" s="8">
        <f t="shared" si="3"/>
        <v>-90</v>
      </c>
      <c r="J23" s="9">
        <f t="shared" si="4"/>
        <v>-8.860759493670885</v>
      </c>
    </row>
    <row r="24" spans="1:10" ht="15">
      <c r="A24" s="10" t="s">
        <v>21</v>
      </c>
      <c r="B24" s="3">
        <v>259</v>
      </c>
      <c r="C24" s="3">
        <v>3</v>
      </c>
      <c r="D24" s="3">
        <f t="shared" si="0"/>
        <v>262</v>
      </c>
      <c r="E24" s="3">
        <v>256</v>
      </c>
      <c r="F24" s="3">
        <v>2</v>
      </c>
      <c r="G24" s="3">
        <f t="shared" si="1"/>
        <v>258</v>
      </c>
      <c r="H24" s="4">
        <f t="shared" si="2"/>
        <v>-1.1583011583011582</v>
      </c>
      <c r="I24" s="4">
        <f t="shared" si="3"/>
        <v>-33.33333333333333</v>
      </c>
      <c r="J24" s="5">
        <f t="shared" si="4"/>
        <v>-1.5267175572519083</v>
      </c>
    </row>
    <row r="25" spans="1:10" ht="15">
      <c r="A25" s="6" t="s">
        <v>22</v>
      </c>
      <c r="B25" s="7">
        <v>467</v>
      </c>
      <c r="C25" s="7">
        <v>56</v>
      </c>
      <c r="D25" s="7">
        <f t="shared" si="0"/>
        <v>523</v>
      </c>
      <c r="E25" s="7">
        <v>545</v>
      </c>
      <c r="F25" s="7">
        <v>40</v>
      </c>
      <c r="G25" s="7">
        <f t="shared" si="1"/>
        <v>585</v>
      </c>
      <c r="H25" s="8">
        <f t="shared" si="2"/>
        <v>16.70235546038544</v>
      </c>
      <c r="I25" s="8">
        <f t="shared" si="3"/>
        <v>-28.57142857142857</v>
      </c>
      <c r="J25" s="9">
        <f t="shared" si="4"/>
        <v>11.854684512428298</v>
      </c>
    </row>
    <row r="26" spans="1:10" ht="15">
      <c r="A26" s="10" t="s">
        <v>23</v>
      </c>
      <c r="B26" s="3">
        <v>688</v>
      </c>
      <c r="C26" s="3">
        <v>7</v>
      </c>
      <c r="D26" s="3">
        <f t="shared" si="0"/>
        <v>695</v>
      </c>
      <c r="E26" s="3">
        <v>445</v>
      </c>
      <c r="F26" s="3">
        <v>9</v>
      </c>
      <c r="G26" s="3">
        <f t="shared" si="1"/>
        <v>454</v>
      </c>
      <c r="H26" s="4">
        <f t="shared" si="2"/>
        <v>-35.31976744186046</v>
      </c>
      <c r="I26" s="4">
        <f t="shared" si="3"/>
        <v>28.57142857142857</v>
      </c>
      <c r="J26" s="5">
        <f t="shared" si="4"/>
        <v>-34.67625899280576</v>
      </c>
    </row>
    <row r="27" spans="1:10" ht="15">
      <c r="A27" s="6" t="s">
        <v>24</v>
      </c>
      <c r="B27" s="7">
        <v>22</v>
      </c>
      <c r="C27" s="7">
        <v>0</v>
      </c>
      <c r="D27" s="7">
        <f t="shared" si="0"/>
        <v>22</v>
      </c>
      <c r="E27" s="7">
        <v>0</v>
      </c>
      <c r="F27" s="7">
        <v>0</v>
      </c>
      <c r="G27" s="7">
        <f t="shared" si="1"/>
        <v>0</v>
      </c>
      <c r="H27" s="8">
        <f t="shared" si="2"/>
        <v>-100</v>
      </c>
      <c r="I27" s="8">
        <f t="shared" si="3"/>
        <v>0</v>
      </c>
      <c r="J27" s="9">
        <f t="shared" si="4"/>
        <v>-100</v>
      </c>
    </row>
    <row r="28" spans="1:10" ht="15">
      <c r="A28" s="10" t="s">
        <v>25</v>
      </c>
      <c r="B28" s="3">
        <v>824</v>
      </c>
      <c r="C28" s="3">
        <v>63</v>
      </c>
      <c r="D28" s="3">
        <f t="shared" si="0"/>
        <v>887</v>
      </c>
      <c r="E28" s="3">
        <v>731</v>
      </c>
      <c r="F28" s="3">
        <v>62</v>
      </c>
      <c r="G28" s="3">
        <f t="shared" si="1"/>
        <v>793</v>
      </c>
      <c r="H28" s="4">
        <f t="shared" si="2"/>
        <v>-11.286407766990292</v>
      </c>
      <c r="I28" s="4">
        <f t="shared" si="3"/>
        <v>-1.5873015873015872</v>
      </c>
      <c r="J28" s="5">
        <f t="shared" si="4"/>
        <v>-10.597519729425029</v>
      </c>
    </row>
    <row r="29" spans="1:10" ht="15">
      <c r="A29" s="6" t="s">
        <v>26</v>
      </c>
      <c r="B29" s="7">
        <v>2163</v>
      </c>
      <c r="C29" s="7">
        <v>100</v>
      </c>
      <c r="D29" s="7">
        <f t="shared" si="0"/>
        <v>2263</v>
      </c>
      <c r="E29" s="7">
        <v>1806</v>
      </c>
      <c r="F29" s="7">
        <v>35</v>
      </c>
      <c r="G29" s="7">
        <f t="shared" si="1"/>
        <v>1841</v>
      </c>
      <c r="H29" s="8">
        <f t="shared" si="2"/>
        <v>-16.50485436893204</v>
      </c>
      <c r="I29" s="8">
        <f t="shared" si="3"/>
        <v>-65</v>
      </c>
      <c r="J29" s="9">
        <f t="shared" si="4"/>
        <v>-18.64781263809103</v>
      </c>
    </row>
    <row r="30" spans="1:10" ht="15">
      <c r="A30" s="10" t="s">
        <v>27</v>
      </c>
      <c r="B30" s="3">
        <v>1133</v>
      </c>
      <c r="C30" s="3">
        <v>29</v>
      </c>
      <c r="D30" s="3">
        <f t="shared" si="0"/>
        <v>1162</v>
      </c>
      <c r="E30" s="3">
        <v>934</v>
      </c>
      <c r="F30" s="3">
        <v>24</v>
      </c>
      <c r="G30" s="3">
        <f t="shared" si="1"/>
        <v>958</v>
      </c>
      <c r="H30" s="4">
        <f t="shared" si="2"/>
        <v>-17.5639894086496</v>
      </c>
      <c r="I30" s="4">
        <f t="shared" si="3"/>
        <v>-17.24137931034483</v>
      </c>
      <c r="J30" s="5">
        <f t="shared" si="4"/>
        <v>-17.555938037865747</v>
      </c>
    </row>
    <row r="31" spans="1:10" ht="15">
      <c r="A31" s="6" t="s">
        <v>28</v>
      </c>
      <c r="B31" s="7">
        <v>543</v>
      </c>
      <c r="C31" s="7">
        <v>0</v>
      </c>
      <c r="D31" s="7">
        <f t="shared" si="0"/>
        <v>543</v>
      </c>
      <c r="E31" s="7">
        <v>496</v>
      </c>
      <c r="F31" s="7">
        <v>3</v>
      </c>
      <c r="G31" s="7">
        <f t="shared" si="1"/>
        <v>499</v>
      </c>
      <c r="H31" s="8">
        <f t="shared" si="2"/>
        <v>-8.655616942909761</v>
      </c>
      <c r="I31" s="8">
        <f t="shared" si="3"/>
        <v>0</v>
      </c>
      <c r="J31" s="9">
        <f t="shared" si="4"/>
        <v>-8.103130755064457</v>
      </c>
    </row>
    <row r="32" spans="1:10" ht="15">
      <c r="A32" s="10" t="s">
        <v>58</v>
      </c>
      <c r="B32" s="3">
        <v>557</v>
      </c>
      <c r="C32" s="3">
        <v>95</v>
      </c>
      <c r="D32" s="3">
        <f t="shared" si="0"/>
        <v>652</v>
      </c>
      <c r="E32" s="3">
        <v>663</v>
      </c>
      <c r="F32" s="3">
        <v>75</v>
      </c>
      <c r="G32" s="3">
        <f t="shared" si="1"/>
        <v>738</v>
      </c>
      <c r="H32" s="4">
        <f t="shared" si="2"/>
        <v>19.03052064631957</v>
      </c>
      <c r="I32" s="4">
        <f t="shared" si="3"/>
        <v>-21.052631578947366</v>
      </c>
      <c r="J32" s="5">
        <f t="shared" si="4"/>
        <v>13.190184049079754</v>
      </c>
    </row>
    <row r="33" spans="1:10" ht="15">
      <c r="A33" s="6" t="s">
        <v>70</v>
      </c>
      <c r="B33" s="7">
        <v>100</v>
      </c>
      <c r="C33" s="7">
        <v>0</v>
      </c>
      <c r="D33" s="7">
        <f t="shared" si="0"/>
        <v>100</v>
      </c>
      <c r="E33" s="7">
        <v>134</v>
      </c>
      <c r="F33" s="7">
        <v>0</v>
      </c>
      <c r="G33" s="7">
        <f t="shared" si="1"/>
        <v>134</v>
      </c>
      <c r="H33" s="8">
        <f t="shared" si="2"/>
        <v>34</v>
      </c>
      <c r="I33" s="8">
        <f t="shared" si="3"/>
        <v>0</v>
      </c>
      <c r="J33" s="9">
        <f t="shared" si="4"/>
        <v>34</v>
      </c>
    </row>
    <row r="34" spans="1:10" ht="15">
      <c r="A34" s="10" t="s">
        <v>29</v>
      </c>
      <c r="B34" s="3">
        <v>1364</v>
      </c>
      <c r="C34" s="3">
        <v>289</v>
      </c>
      <c r="D34" s="3">
        <f t="shared" si="0"/>
        <v>1653</v>
      </c>
      <c r="E34" s="3">
        <v>1294</v>
      </c>
      <c r="F34" s="3">
        <v>294</v>
      </c>
      <c r="G34" s="3">
        <f t="shared" si="1"/>
        <v>1588</v>
      </c>
      <c r="H34" s="4">
        <f t="shared" si="2"/>
        <v>-5.131964809384164</v>
      </c>
      <c r="I34" s="4">
        <f t="shared" si="3"/>
        <v>1.7301038062283738</v>
      </c>
      <c r="J34" s="5">
        <f t="shared" si="4"/>
        <v>-3.9322444041137325</v>
      </c>
    </row>
    <row r="35" spans="1:10" ht="15">
      <c r="A35" s="6" t="s">
        <v>69</v>
      </c>
      <c r="B35" s="7">
        <v>318</v>
      </c>
      <c r="C35" s="7">
        <v>0</v>
      </c>
      <c r="D35" s="7">
        <f t="shared" si="0"/>
        <v>318</v>
      </c>
      <c r="E35" s="7">
        <v>326</v>
      </c>
      <c r="F35" s="7">
        <v>0</v>
      </c>
      <c r="G35" s="7">
        <f t="shared" si="1"/>
        <v>326</v>
      </c>
      <c r="H35" s="8">
        <f t="shared" si="2"/>
        <v>2.515723270440252</v>
      </c>
      <c r="I35" s="8">
        <f t="shared" si="3"/>
        <v>0</v>
      </c>
      <c r="J35" s="9">
        <f t="shared" si="4"/>
        <v>2.515723270440252</v>
      </c>
    </row>
    <row r="36" spans="1:10" ht="15">
      <c r="A36" s="10" t="s">
        <v>30</v>
      </c>
      <c r="B36" s="3">
        <v>2258</v>
      </c>
      <c r="C36" s="3">
        <v>13</v>
      </c>
      <c r="D36" s="3">
        <f t="shared" si="0"/>
        <v>2271</v>
      </c>
      <c r="E36" s="3">
        <v>1621</v>
      </c>
      <c r="F36" s="3">
        <v>43</v>
      </c>
      <c r="G36" s="3">
        <f t="shared" si="1"/>
        <v>1664</v>
      </c>
      <c r="H36" s="4">
        <f t="shared" si="2"/>
        <v>-28.210806023029228</v>
      </c>
      <c r="I36" s="4">
        <f t="shared" si="3"/>
        <v>230.76923076923075</v>
      </c>
      <c r="J36" s="5">
        <f t="shared" si="4"/>
        <v>-26.72831351827389</v>
      </c>
    </row>
    <row r="37" spans="1:10" ht="15">
      <c r="A37" s="6" t="s">
        <v>31</v>
      </c>
      <c r="B37" s="7">
        <v>392</v>
      </c>
      <c r="C37" s="7">
        <v>6</v>
      </c>
      <c r="D37" s="7">
        <f t="shared" si="0"/>
        <v>398</v>
      </c>
      <c r="E37" s="7">
        <v>363</v>
      </c>
      <c r="F37" s="7">
        <v>0</v>
      </c>
      <c r="G37" s="7">
        <f t="shared" si="1"/>
        <v>363</v>
      </c>
      <c r="H37" s="8">
        <f t="shared" si="2"/>
        <v>-7.3979591836734695</v>
      </c>
      <c r="I37" s="8">
        <f t="shared" si="3"/>
        <v>-100</v>
      </c>
      <c r="J37" s="9">
        <f t="shared" si="4"/>
        <v>-8.793969849246231</v>
      </c>
    </row>
    <row r="38" spans="1:10" ht="15">
      <c r="A38" s="10" t="s">
        <v>32</v>
      </c>
      <c r="B38" s="3">
        <v>742</v>
      </c>
      <c r="C38" s="3">
        <v>0</v>
      </c>
      <c r="D38" s="3">
        <f t="shared" si="0"/>
        <v>742</v>
      </c>
      <c r="E38" s="3">
        <v>763</v>
      </c>
      <c r="F38" s="3">
        <v>0</v>
      </c>
      <c r="G38" s="3">
        <f t="shared" si="1"/>
        <v>763</v>
      </c>
      <c r="H38" s="4">
        <f t="shared" si="2"/>
        <v>2.8301886792452833</v>
      </c>
      <c r="I38" s="4">
        <f t="shared" si="3"/>
        <v>0</v>
      </c>
      <c r="J38" s="5">
        <f t="shared" si="4"/>
        <v>2.8301886792452833</v>
      </c>
    </row>
    <row r="39" spans="1:10" ht="15">
      <c r="A39" s="6" t="s">
        <v>33</v>
      </c>
      <c r="B39" s="7">
        <v>105</v>
      </c>
      <c r="C39" s="7">
        <v>7</v>
      </c>
      <c r="D39" s="7">
        <f t="shared" si="0"/>
        <v>112</v>
      </c>
      <c r="E39" s="7">
        <v>97</v>
      </c>
      <c r="F39" s="7">
        <v>1</v>
      </c>
      <c r="G39" s="7">
        <f t="shared" si="1"/>
        <v>98</v>
      </c>
      <c r="H39" s="8">
        <f t="shared" si="2"/>
        <v>-7.6190476190476195</v>
      </c>
      <c r="I39" s="8">
        <f t="shared" si="3"/>
        <v>-85.71428571428571</v>
      </c>
      <c r="J39" s="9">
        <f t="shared" si="4"/>
        <v>-12.5</v>
      </c>
    </row>
    <row r="40" spans="1:10" ht="15">
      <c r="A40" s="10" t="s">
        <v>34</v>
      </c>
      <c r="B40" s="3">
        <v>1913</v>
      </c>
      <c r="C40" s="3">
        <v>236</v>
      </c>
      <c r="D40" s="3">
        <f t="shared" si="0"/>
        <v>2149</v>
      </c>
      <c r="E40" s="3">
        <v>2047</v>
      </c>
      <c r="F40" s="3">
        <v>279</v>
      </c>
      <c r="G40" s="3">
        <f t="shared" si="1"/>
        <v>2326</v>
      </c>
      <c r="H40" s="4">
        <f t="shared" si="2"/>
        <v>7.004704652378463</v>
      </c>
      <c r="I40" s="4">
        <f t="shared" si="3"/>
        <v>18.220338983050848</v>
      </c>
      <c r="J40" s="5">
        <f t="shared" si="4"/>
        <v>8.236389018147976</v>
      </c>
    </row>
    <row r="41" spans="1:10" ht="15">
      <c r="A41" s="6" t="s">
        <v>35</v>
      </c>
      <c r="B41" s="7">
        <v>176</v>
      </c>
      <c r="C41" s="7">
        <v>15</v>
      </c>
      <c r="D41" s="7">
        <f t="shared" si="0"/>
        <v>191</v>
      </c>
      <c r="E41" s="7">
        <v>155</v>
      </c>
      <c r="F41" s="7">
        <v>16</v>
      </c>
      <c r="G41" s="7">
        <f t="shared" si="1"/>
        <v>171</v>
      </c>
      <c r="H41" s="8">
        <f t="shared" si="2"/>
        <v>-11.931818181818182</v>
      </c>
      <c r="I41" s="8">
        <f t="shared" si="3"/>
        <v>6.666666666666667</v>
      </c>
      <c r="J41" s="9">
        <f t="shared" si="4"/>
        <v>-10.471204188481675</v>
      </c>
    </row>
    <row r="42" spans="1:10" ht="15">
      <c r="A42" s="10" t="s">
        <v>36</v>
      </c>
      <c r="B42" s="3">
        <v>1263</v>
      </c>
      <c r="C42" s="3">
        <v>148</v>
      </c>
      <c r="D42" s="3">
        <f t="shared" si="0"/>
        <v>1411</v>
      </c>
      <c r="E42" s="3">
        <v>1067</v>
      </c>
      <c r="F42" s="3">
        <v>112</v>
      </c>
      <c r="G42" s="3">
        <f t="shared" si="1"/>
        <v>1179</v>
      </c>
      <c r="H42" s="4">
        <f t="shared" si="2"/>
        <v>-15.518606492478227</v>
      </c>
      <c r="I42" s="4">
        <f t="shared" si="3"/>
        <v>-24.324324324324326</v>
      </c>
      <c r="J42" s="5">
        <f t="shared" si="4"/>
        <v>-16.44223954642098</v>
      </c>
    </row>
    <row r="43" spans="1:10" ht="15">
      <c r="A43" s="6" t="s">
        <v>37</v>
      </c>
      <c r="B43" s="7">
        <v>1147</v>
      </c>
      <c r="C43" s="7">
        <v>20</v>
      </c>
      <c r="D43" s="7">
        <f t="shared" si="0"/>
        <v>1167</v>
      </c>
      <c r="E43" s="7">
        <v>888</v>
      </c>
      <c r="F43" s="7">
        <v>7</v>
      </c>
      <c r="G43" s="7">
        <f t="shared" si="1"/>
        <v>895</v>
      </c>
      <c r="H43" s="8">
        <f t="shared" si="2"/>
        <v>-22.58064516129032</v>
      </c>
      <c r="I43" s="8">
        <f t="shared" si="3"/>
        <v>-65</v>
      </c>
      <c r="J43" s="9">
        <f t="shared" si="4"/>
        <v>-23.307626392459298</v>
      </c>
    </row>
    <row r="44" spans="1:10" ht="15">
      <c r="A44" s="10" t="s">
        <v>38</v>
      </c>
      <c r="B44" s="3">
        <v>786</v>
      </c>
      <c r="C44" s="3">
        <v>20</v>
      </c>
      <c r="D44" s="3">
        <f t="shared" si="0"/>
        <v>806</v>
      </c>
      <c r="E44" s="3">
        <v>664</v>
      </c>
      <c r="F44" s="3">
        <v>2</v>
      </c>
      <c r="G44" s="3">
        <f t="shared" si="1"/>
        <v>666</v>
      </c>
      <c r="H44" s="4">
        <f t="shared" si="2"/>
        <v>-15.521628498727736</v>
      </c>
      <c r="I44" s="4">
        <f t="shared" si="3"/>
        <v>-90</v>
      </c>
      <c r="J44" s="5">
        <f t="shared" si="4"/>
        <v>-17.3697270471464</v>
      </c>
    </row>
    <row r="45" spans="1:10" ht="15">
      <c r="A45" s="6" t="s">
        <v>72</v>
      </c>
      <c r="B45" s="7">
        <v>609</v>
      </c>
      <c r="C45" s="7">
        <v>2</v>
      </c>
      <c r="D45" s="7">
        <f t="shared" si="0"/>
        <v>611</v>
      </c>
      <c r="E45" s="7">
        <v>391</v>
      </c>
      <c r="F45" s="7">
        <v>1</v>
      </c>
      <c r="G45" s="7">
        <f t="shared" si="1"/>
        <v>392</v>
      </c>
      <c r="H45" s="8">
        <f t="shared" si="2"/>
        <v>-35.79638752052545</v>
      </c>
      <c r="I45" s="8">
        <f t="shared" si="3"/>
        <v>-50</v>
      </c>
      <c r="J45" s="9">
        <f t="shared" si="4"/>
        <v>-35.84288052373159</v>
      </c>
    </row>
    <row r="46" spans="1:10" ht="15">
      <c r="A46" s="10" t="s">
        <v>39</v>
      </c>
      <c r="B46" s="3">
        <v>785</v>
      </c>
      <c r="C46" s="3">
        <v>9</v>
      </c>
      <c r="D46" s="3">
        <f t="shared" si="0"/>
        <v>794</v>
      </c>
      <c r="E46" s="3">
        <v>1097</v>
      </c>
      <c r="F46" s="3">
        <v>6</v>
      </c>
      <c r="G46" s="3">
        <f t="shared" si="1"/>
        <v>1103</v>
      </c>
      <c r="H46" s="4">
        <f t="shared" si="2"/>
        <v>39.74522292993631</v>
      </c>
      <c r="I46" s="4">
        <f t="shared" si="3"/>
        <v>-33.33333333333333</v>
      </c>
      <c r="J46" s="5">
        <f t="shared" si="4"/>
        <v>38.91687657430731</v>
      </c>
    </row>
    <row r="47" spans="1:10" ht="15">
      <c r="A47" s="6" t="s">
        <v>40</v>
      </c>
      <c r="B47" s="7">
        <v>1181</v>
      </c>
      <c r="C47" s="7">
        <v>23</v>
      </c>
      <c r="D47" s="7">
        <f t="shared" si="0"/>
        <v>1204</v>
      </c>
      <c r="E47" s="7">
        <v>1160</v>
      </c>
      <c r="F47" s="7">
        <v>15</v>
      </c>
      <c r="G47" s="7">
        <f t="shared" si="1"/>
        <v>1175</v>
      </c>
      <c r="H47" s="8">
        <f t="shared" si="2"/>
        <v>-1.7781541066892466</v>
      </c>
      <c r="I47" s="8">
        <f t="shared" si="3"/>
        <v>-34.78260869565217</v>
      </c>
      <c r="J47" s="9">
        <f t="shared" si="4"/>
        <v>-2.408637873754153</v>
      </c>
    </row>
    <row r="48" spans="1:10" ht="15">
      <c r="A48" s="10" t="s">
        <v>41</v>
      </c>
      <c r="B48" s="3">
        <v>2094</v>
      </c>
      <c r="C48" s="3">
        <v>108</v>
      </c>
      <c r="D48" s="3">
        <f t="shared" si="0"/>
        <v>2202</v>
      </c>
      <c r="E48" s="3">
        <v>1999</v>
      </c>
      <c r="F48" s="3">
        <v>65</v>
      </c>
      <c r="G48" s="3">
        <f t="shared" si="1"/>
        <v>2064</v>
      </c>
      <c r="H48" s="4">
        <f t="shared" si="2"/>
        <v>-4.536771728748806</v>
      </c>
      <c r="I48" s="4">
        <f t="shared" si="3"/>
        <v>-39.81481481481482</v>
      </c>
      <c r="J48" s="5">
        <f t="shared" si="4"/>
        <v>-6.267029972752043</v>
      </c>
    </row>
    <row r="49" spans="1:10" ht="15">
      <c r="A49" s="6" t="s">
        <v>42</v>
      </c>
      <c r="B49" s="7">
        <v>42</v>
      </c>
      <c r="C49" s="7">
        <v>0</v>
      </c>
      <c r="D49" s="7">
        <f t="shared" si="0"/>
        <v>42</v>
      </c>
      <c r="E49" s="7">
        <v>26</v>
      </c>
      <c r="F49" s="7">
        <v>0</v>
      </c>
      <c r="G49" s="7">
        <f t="shared" si="1"/>
        <v>26</v>
      </c>
      <c r="H49" s="8">
        <f t="shared" si="2"/>
        <v>-38.095238095238095</v>
      </c>
      <c r="I49" s="8">
        <f t="shared" si="3"/>
        <v>0</v>
      </c>
      <c r="J49" s="9">
        <f t="shared" si="4"/>
        <v>-38.095238095238095</v>
      </c>
    </row>
    <row r="50" spans="1:10" ht="15">
      <c r="A50" s="10" t="s">
        <v>43</v>
      </c>
      <c r="B50" s="3">
        <v>257</v>
      </c>
      <c r="C50" s="3">
        <v>116</v>
      </c>
      <c r="D50" s="3">
        <f t="shared" si="0"/>
        <v>373</v>
      </c>
      <c r="E50" s="3">
        <v>201</v>
      </c>
      <c r="F50" s="3">
        <v>6</v>
      </c>
      <c r="G50" s="3">
        <f t="shared" si="1"/>
        <v>207</v>
      </c>
      <c r="H50" s="4">
        <f t="shared" si="2"/>
        <v>-21.78988326848249</v>
      </c>
      <c r="I50" s="4">
        <f t="shared" si="3"/>
        <v>-94.82758620689656</v>
      </c>
      <c r="J50" s="5">
        <f t="shared" si="4"/>
        <v>-44.50402144772118</v>
      </c>
    </row>
    <row r="51" spans="1:10" ht="15">
      <c r="A51" s="6" t="s">
        <v>44</v>
      </c>
      <c r="B51" s="7">
        <v>561</v>
      </c>
      <c r="C51" s="7">
        <v>21</v>
      </c>
      <c r="D51" s="7">
        <f t="shared" si="0"/>
        <v>582</v>
      </c>
      <c r="E51" s="7">
        <v>608</v>
      </c>
      <c r="F51" s="7">
        <v>9</v>
      </c>
      <c r="G51" s="7">
        <f t="shared" si="1"/>
        <v>617</v>
      </c>
      <c r="H51" s="8">
        <f t="shared" si="2"/>
        <v>8.377896613190732</v>
      </c>
      <c r="I51" s="8">
        <f>+_xlfn.IFERROR(((F51-C51)/C51)*100,0)</f>
        <v>-57.14285714285714</v>
      </c>
      <c r="J51" s="9">
        <f t="shared" si="4"/>
        <v>6.013745704467354</v>
      </c>
    </row>
    <row r="52" spans="1:10" ht="15">
      <c r="A52" s="10" t="s">
        <v>45</v>
      </c>
      <c r="B52" s="3">
        <v>1173</v>
      </c>
      <c r="C52" s="3">
        <v>46</v>
      </c>
      <c r="D52" s="3">
        <f t="shared" si="0"/>
        <v>1219</v>
      </c>
      <c r="E52" s="3">
        <v>791</v>
      </c>
      <c r="F52" s="3">
        <v>17</v>
      </c>
      <c r="G52" s="3">
        <f t="shared" si="1"/>
        <v>808</v>
      </c>
      <c r="H52" s="4">
        <f t="shared" si="2"/>
        <v>-32.56606990622336</v>
      </c>
      <c r="I52" s="4">
        <f t="shared" si="3"/>
        <v>-63.04347826086957</v>
      </c>
      <c r="J52" s="5">
        <f t="shared" si="4"/>
        <v>-33.71616078753076</v>
      </c>
    </row>
    <row r="53" spans="1:10" ht="15">
      <c r="A53" s="6" t="s">
        <v>46</v>
      </c>
      <c r="B53" s="7">
        <v>522</v>
      </c>
      <c r="C53" s="7">
        <v>0</v>
      </c>
      <c r="D53" s="7">
        <f t="shared" si="0"/>
        <v>522</v>
      </c>
      <c r="E53" s="7">
        <v>442</v>
      </c>
      <c r="F53" s="7">
        <v>0</v>
      </c>
      <c r="G53" s="7">
        <f t="shared" si="1"/>
        <v>442</v>
      </c>
      <c r="H53" s="8">
        <f t="shared" si="2"/>
        <v>-15.32567049808429</v>
      </c>
      <c r="I53" s="8">
        <f t="shared" si="3"/>
        <v>0</v>
      </c>
      <c r="J53" s="9">
        <f t="shared" si="4"/>
        <v>-15.32567049808429</v>
      </c>
    </row>
    <row r="54" spans="1:10" ht="15">
      <c r="A54" s="10" t="s">
        <v>47</v>
      </c>
      <c r="B54" s="3">
        <v>2606</v>
      </c>
      <c r="C54" s="3">
        <v>62</v>
      </c>
      <c r="D54" s="3">
        <f t="shared" si="0"/>
        <v>2668</v>
      </c>
      <c r="E54" s="3">
        <v>2418</v>
      </c>
      <c r="F54" s="3">
        <v>61</v>
      </c>
      <c r="G54" s="3">
        <f t="shared" si="1"/>
        <v>2479</v>
      </c>
      <c r="H54" s="4">
        <f t="shared" si="2"/>
        <v>-7.214121258633923</v>
      </c>
      <c r="I54" s="4">
        <f t="shared" si="3"/>
        <v>-1.6129032258064515</v>
      </c>
      <c r="J54" s="5">
        <f t="shared" si="4"/>
        <v>-7.083958020989506</v>
      </c>
    </row>
    <row r="55" spans="1:10" ht="15">
      <c r="A55" s="6" t="s">
        <v>48</v>
      </c>
      <c r="B55" s="7">
        <v>21</v>
      </c>
      <c r="C55" s="7">
        <v>0</v>
      </c>
      <c r="D55" s="7">
        <f t="shared" si="0"/>
        <v>21</v>
      </c>
      <c r="E55" s="7">
        <v>40</v>
      </c>
      <c r="F55" s="7">
        <v>0</v>
      </c>
      <c r="G55" s="7">
        <f t="shared" si="1"/>
        <v>40</v>
      </c>
      <c r="H55" s="8">
        <f t="shared" si="2"/>
        <v>90.47619047619048</v>
      </c>
      <c r="I55" s="8">
        <f t="shared" si="3"/>
        <v>0</v>
      </c>
      <c r="J55" s="9">
        <f t="shared" si="4"/>
        <v>90.47619047619048</v>
      </c>
    </row>
    <row r="56" spans="1:10" ht="15">
      <c r="A56" s="10" t="s">
        <v>49</v>
      </c>
      <c r="B56" s="3">
        <v>119</v>
      </c>
      <c r="C56" s="3">
        <v>0</v>
      </c>
      <c r="D56" s="3">
        <f t="shared" si="0"/>
        <v>119</v>
      </c>
      <c r="E56" s="3">
        <v>99</v>
      </c>
      <c r="F56" s="3">
        <v>3</v>
      </c>
      <c r="G56" s="3">
        <f t="shared" si="1"/>
        <v>102</v>
      </c>
      <c r="H56" s="4">
        <f t="shared" si="2"/>
        <v>-16.80672268907563</v>
      </c>
      <c r="I56" s="4">
        <f t="shared" si="3"/>
        <v>0</v>
      </c>
      <c r="J56" s="5">
        <f t="shared" si="4"/>
        <v>-14.285714285714285</v>
      </c>
    </row>
    <row r="57" spans="1:10" ht="15">
      <c r="A57" s="6" t="s">
        <v>50</v>
      </c>
      <c r="B57" s="7">
        <v>2382</v>
      </c>
      <c r="C57" s="7">
        <v>22</v>
      </c>
      <c r="D57" s="7">
        <f t="shared" si="0"/>
        <v>2404</v>
      </c>
      <c r="E57" s="7">
        <v>2070</v>
      </c>
      <c r="F57" s="7">
        <v>14</v>
      </c>
      <c r="G57" s="7">
        <f t="shared" si="1"/>
        <v>2084</v>
      </c>
      <c r="H57" s="8">
        <f t="shared" si="2"/>
        <v>-13.09823677581864</v>
      </c>
      <c r="I57" s="8">
        <f t="shared" si="3"/>
        <v>-36.36363636363637</v>
      </c>
      <c r="J57" s="9">
        <f t="shared" si="4"/>
        <v>-13.311148086522461</v>
      </c>
    </row>
    <row r="58" spans="1:10" ht="15">
      <c r="A58" s="10" t="s">
        <v>59</v>
      </c>
      <c r="B58" s="3">
        <v>130</v>
      </c>
      <c r="C58" s="3">
        <v>25</v>
      </c>
      <c r="D58" s="3">
        <f t="shared" si="0"/>
        <v>155</v>
      </c>
      <c r="E58" s="3">
        <v>104</v>
      </c>
      <c r="F58" s="3">
        <v>17</v>
      </c>
      <c r="G58" s="3">
        <f t="shared" si="1"/>
        <v>121</v>
      </c>
      <c r="H58" s="4">
        <f t="shared" si="2"/>
        <v>-20</v>
      </c>
      <c r="I58" s="4">
        <f t="shared" si="3"/>
        <v>-32</v>
      </c>
      <c r="J58" s="5">
        <f t="shared" si="4"/>
        <v>-21.935483870967744</v>
      </c>
    </row>
    <row r="59" spans="1:10" ht="15">
      <c r="A59" s="6" t="s">
        <v>60</v>
      </c>
      <c r="B59" s="7">
        <v>22</v>
      </c>
      <c r="C59" s="7">
        <v>0</v>
      </c>
      <c r="D59" s="7">
        <f t="shared" si="0"/>
        <v>22</v>
      </c>
      <c r="E59" s="7">
        <v>20</v>
      </c>
      <c r="F59" s="7">
        <v>0</v>
      </c>
      <c r="G59" s="7">
        <f t="shared" si="1"/>
        <v>20</v>
      </c>
      <c r="H59" s="8">
        <f t="shared" si="2"/>
        <v>-9.090909090909092</v>
      </c>
      <c r="I59" s="8">
        <f t="shared" si="3"/>
        <v>0</v>
      </c>
      <c r="J59" s="9">
        <f t="shared" si="4"/>
        <v>-9.090909090909092</v>
      </c>
    </row>
    <row r="60" spans="1:11" ht="15">
      <c r="A60" s="11" t="s">
        <v>51</v>
      </c>
      <c r="B60" s="12">
        <f>B61-SUM(B6+B10+B20+B32+B58+B59)</f>
        <v>108882</v>
      </c>
      <c r="C60" s="12">
        <f>C61-SUM(C6+C10+C20+C32+C58+C59)</f>
        <v>60046</v>
      </c>
      <c r="D60" s="12">
        <f>D61-SUM(D6+D10+D20+D32+D58+D59)</f>
        <v>168928</v>
      </c>
      <c r="E60" s="12">
        <f>E61-SUM(E6+E10+E20+E32+E58+E59+E5)</f>
        <v>97633</v>
      </c>
      <c r="F60" s="12">
        <f>F61-SUM(F6+F10+F20+F32+F58+F59+F5)</f>
        <v>63238</v>
      </c>
      <c r="G60" s="12">
        <f>G61-SUM(G6+G10+G20+G32+G58+G59+G5)</f>
        <v>160871</v>
      </c>
      <c r="H60" s="13">
        <f>+_xlfn.IFERROR(((E60-B60)/B60)*100,0)</f>
        <v>-10.331367902867324</v>
      </c>
      <c r="I60" s="13">
        <f t="shared" si="3"/>
        <v>5.315924457915598</v>
      </c>
      <c r="J60" s="35">
        <f t="shared" si="4"/>
        <v>-4.769487592347035</v>
      </c>
      <c r="K60" s="36"/>
    </row>
    <row r="61" spans="1:10" ht="15">
      <c r="A61" s="14" t="s">
        <v>52</v>
      </c>
      <c r="B61" s="15">
        <f>SUM(B4:B59)</f>
        <v>135184</v>
      </c>
      <c r="C61" s="15">
        <f>SUM(C4:C59)</f>
        <v>72557</v>
      </c>
      <c r="D61" s="15">
        <f>SUM(D4:D59)</f>
        <v>207741</v>
      </c>
      <c r="E61" s="15">
        <f>SUM(E4:E59)</f>
        <v>123464</v>
      </c>
      <c r="F61" s="15">
        <f>SUM(F4:F59)</f>
        <v>78462</v>
      </c>
      <c r="G61" s="15">
        <f>SUM(G4:G59)</f>
        <v>201926</v>
      </c>
      <c r="H61" s="16">
        <f>+_xlfn.IFERROR(((E61-B61)/B61)*100,0)</f>
        <v>-8.669665049118239</v>
      </c>
      <c r="I61" s="16">
        <f t="shared" si="3"/>
        <v>8.138429097123641</v>
      </c>
      <c r="J61" s="17">
        <f t="shared" si="4"/>
        <v>-2.7991585676395125</v>
      </c>
    </row>
    <row r="62" spans="1:10" ht="15.75" thickBot="1">
      <c r="A62" s="18" t="s">
        <v>53</v>
      </c>
      <c r="B62" s="19"/>
      <c r="C62" s="19"/>
      <c r="D62" s="19">
        <v>64649</v>
      </c>
      <c r="E62" s="19"/>
      <c r="F62" s="19"/>
      <c r="G62" s="19">
        <v>70741</v>
      </c>
      <c r="H62" s="57">
        <f>+_xlfn.IFERROR(((G62-D62)/D62)*100,0)</f>
        <v>9.423192934152114</v>
      </c>
      <c r="I62" s="57"/>
      <c r="J62" s="58"/>
    </row>
    <row r="63" spans="1:10" ht="15">
      <c r="A63" s="14" t="s">
        <v>54</v>
      </c>
      <c r="B63" s="34"/>
      <c r="C63" s="34"/>
      <c r="D63" s="34">
        <f>+D61+D62</f>
        <v>272390</v>
      </c>
      <c r="E63" s="34"/>
      <c r="F63" s="34"/>
      <c r="G63" s="34">
        <f>+G61+G62</f>
        <v>272667</v>
      </c>
      <c r="H63" s="59">
        <f>+_xlfn.IFERROR(((G63-D63)/D63)*100,0)</f>
        <v>0.10169242630052497</v>
      </c>
      <c r="I63" s="59"/>
      <c r="J63" s="60"/>
    </row>
    <row r="64" spans="1:10" ht="15">
      <c r="A64" s="42"/>
      <c r="B64" s="43"/>
      <c r="C64" s="43"/>
      <c r="D64" s="43"/>
      <c r="E64" s="43"/>
      <c r="F64" s="43"/>
      <c r="G64" s="43"/>
      <c r="H64" s="43"/>
      <c r="I64" s="43"/>
      <c r="J64" s="44"/>
    </row>
    <row r="65" spans="1:10" ht="15.75" thickBot="1">
      <c r="A65" s="45"/>
      <c r="B65" s="46"/>
      <c r="C65" s="46"/>
      <c r="D65" s="46"/>
      <c r="E65" s="46"/>
      <c r="F65" s="46"/>
      <c r="G65" s="46"/>
      <c r="H65" s="46"/>
      <c r="I65" s="46"/>
      <c r="J65" s="47"/>
    </row>
    <row r="66" spans="1:10" ht="48.75" customHeight="1">
      <c r="A66" s="48" t="s">
        <v>76</v>
      </c>
      <c r="B66" s="48"/>
      <c r="C66" s="48"/>
      <c r="D66" s="48"/>
      <c r="E66" s="48"/>
      <c r="F66" s="48"/>
      <c r="G66" s="48"/>
      <c r="H66" s="48"/>
      <c r="I66" s="48"/>
      <c r="J66" s="48"/>
    </row>
    <row r="68" spans="8:10" ht="15">
      <c r="H68" s="40"/>
      <c r="I68" s="40"/>
      <c r="J68" s="40"/>
    </row>
    <row r="69" spans="8:10" ht="15">
      <c r="H69" s="40"/>
      <c r="I69" s="40"/>
      <c r="J69" s="40"/>
    </row>
    <row r="70" spans="8:10" ht="15">
      <c r="H70" s="40"/>
      <c r="I70" s="40"/>
      <c r="J70" s="40"/>
    </row>
    <row r="71" spans="8:10" ht="15">
      <c r="H71" s="40"/>
      <c r="I71" s="40"/>
      <c r="J71" s="40"/>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ignoredErrors>
    <ignoredError sqref="G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zoomScale="90" zoomScaleNormal="90" zoomScalePageLayoutView="0" workbookViewId="0" topLeftCell="A34">
      <selection activeCell="A66" sqref="A66:J66"/>
    </sheetView>
  </sheetViews>
  <sheetFormatPr defaultColWidth="9.140625" defaultRowHeight="15"/>
  <cols>
    <col min="1" max="1" width="41.140625" style="0" bestFit="1" customWidth="1"/>
    <col min="2" max="10" width="14.28125" style="0" customWidth="1"/>
  </cols>
  <sheetData>
    <row r="1" spans="1:10" ht="25.5" customHeight="1">
      <c r="A1" s="49" t="s">
        <v>61</v>
      </c>
      <c r="B1" s="50"/>
      <c r="C1" s="50"/>
      <c r="D1" s="50"/>
      <c r="E1" s="50"/>
      <c r="F1" s="50"/>
      <c r="G1" s="50"/>
      <c r="H1" s="50"/>
      <c r="I1" s="50"/>
      <c r="J1" s="51"/>
    </row>
    <row r="2" spans="1:10" ht="35.25" customHeight="1">
      <c r="A2" s="63" t="s">
        <v>1</v>
      </c>
      <c r="B2" s="54" t="s">
        <v>74</v>
      </c>
      <c r="C2" s="54"/>
      <c r="D2" s="54"/>
      <c r="E2" s="54" t="s">
        <v>75</v>
      </c>
      <c r="F2" s="54"/>
      <c r="G2" s="54"/>
      <c r="H2" s="55" t="s">
        <v>73</v>
      </c>
      <c r="I2" s="55"/>
      <c r="J2" s="56"/>
    </row>
    <row r="3" spans="1:10" ht="15">
      <c r="A3" s="64"/>
      <c r="B3" s="1" t="s">
        <v>2</v>
      </c>
      <c r="C3" s="1" t="s">
        <v>3</v>
      </c>
      <c r="D3" s="1" t="s">
        <v>4</v>
      </c>
      <c r="E3" s="1" t="s">
        <v>2</v>
      </c>
      <c r="F3" s="1" t="s">
        <v>3</v>
      </c>
      <c r="G3" s="1" t="s">
        <v>4</v>
      </c>
      <c r="H3" s="1" t="s">
        <v>2</v>
      </c>
      <c r="I3" s="1" t="s">
        <v>3</v>
      </c>
      <c r="J3" s="2" t="s">
        <v>4</v>
      </c>
    </row>
    <row r="4" spans="1:10" ht="15">
      <c r="A4" s="10" t="s">
        <v>5</v>
      </c>
      <c r="B4" s="3">
        <v>3020469</v>
      </c>
      <c r="C4" s="3">
        <v>6961661</v>
      </c>
      <c r="D4" s="3">
        <f>SUM(B4:C4)</f>
        <v>9982130</v>
      </c>
      <c r="E4" s="3">
        <v>2654917</v>
      </c>
      <c r="F4" s="3">
        <v>7189114</v>
      </c>
      <c r="G4" s="3">
        <f>SUM(E4:F4)</f>
        <v>9844031</v>
      </c>
      <c r="H4" s="4">
        <f>+_xlfn.IFERROR(((E4-B4)/B4)*100,0)</f>
        <v>-12.102491368062378</v>
      </c>
      <c r="I4" s="4">
        <f>+_xlfn.IFERROR(((F4-C4)/C4)*100,0)</f>
        <v>3.2672231526355566</v>
      </c>
      <c r="J4" s="5">
        <f>+_xlfn.IFERROR(((G4-D4)/D4)*100,0)</f>
        <v>-1.3834622470354523</v>
      </c>
    </row>
    <row r="5" spans="1:10" ht="15">
      <c r="A5" s="6" t="s">
        <v>71</v>
      </c>
      <c r="B5" s="7">
        <v>0</v>
      </c>
      <c r="C5" s="7">
        <v>0</v>
      </c>
      <c r="D5" s="7">
        <f>+B5+C5</f>
        <v>0</v>
      </c>
      <c r="E5" s="7">
        <v>119268</v>
      </c>
      <c r="F5" s="7">
        <v>83310</v>
      </c>
      <c r="G5" s="7">
        <f>+E5+F5</f>
        <v>202578</v>
      </c>
      <c r="H5" s="8"/>
      <c r="I5" s="8"/>
      <c r="J5" s="9"/>
    </row>
    <row r="6" spans="1:10" ht="15">
      <c r="A6" s="10" t="s">
        <v>55</v>
      </c>
      <c r="B6" s="3">
        <v>3476916</v>
      </c>
      <c r="C6" s="3">
        <v>1609981</v>
      </c>
      <c r="D6" s="3">
        <f aca="true" t="shared" si="0" ref="D6:D59">SUM(B6:C6)</f>
        <v>5086897</v>
      </c>
      <c r="E6" s="3">
        <v>3350610</v>
      </c>
      <c r="F6" s="3">
        <v>1888298</v>
      </c>
      <c r="G6" s="3">
        <f aca="true" t="shared" si="1" ref="G6:G59">SUM(E6:F6)</f>
        <v>5238908</v>
      </c>
      <c r="H6" s="4">
        <f aca="true" t="shared" si="2" ref="H6:H59">+_xlfn.IFERROR(((E6-B6)/B6)*100,0)</f>
        <v>-3.6327020842608797</v>
      </c>
      <c r="I6" s="4">
        <f aca="true" t="shared" si="3" ref="I6:I59">+_xlfn.IFERROR(((F6-C6)/C6)*100,0)</f>
        <v>17.286974194105394</v>
      </c>
      <c r="J6" s="5">
        <f aca="true" t="shared" si="4" ref="J6:J59">+_xlfn.IFERROR(((G6-D6)/D6)*100,0)</f>
        <v>2.988285392843614</v>
      </c>
    </row>
    <row r="7" spans="1:10" ht="15">
      <c r="A7" s="6" t="s">
        <v>6</v>
      </c>
      <c r="B7" s="7">
        <v>2594102</v>
      </c>
      <c r="C7" s="7">
        <v>329459</v>
      </c>
      <c r="D7" s="7">
        <f t="shared" si="0"/>
        <v>2923561</v>
      </c>
      <c r="E7" s="7">
        <v>2029960</v>
      </c>
      <c r="F7" s="7">
        <v>294538</v>
      </c>
      <c r="G7" s="7">
        <f t="shared" si="1"/>
        <v>2324498</v>
      </c>
      <c r="H7" s="8">
        <f t="shared" si="2"/>
        <v>-21.747101694536298</v>
      </c>
      <c r="I7" s="8">
        <f t="shared" si="3"/>
        <v>-10.599497964845398</v>
      </c>
      <c r="J7" s="9">
        <f t="shared" si="4"/>
        <v>-20.490867130872246</v>
      </c>
    </row>
    <row r="8" spans="1:10" ht="15">
      <c r="A8" s="10" t="s">
        <v>7</v>
      </c>
      <c r="B8" s="3">
        <v>1810144</v>
      </c>
      <c r="C8" s="3">
        <v>201700</v>
      </c>
      <c r="D8" s="3">
        <f t="shared" si="0"/>
        <v>2011844</v>
      </c>
      <c r="E8" s="3">
        <v>1635373</v>
      </c>
      <c r="F8" s="3">
        <v>200200</v>
      </c>
      <c r="G8" s="3">
        <f t="shared" si="1"/>
        <v>1835573</v>
      </c>
      <c r="H8" s="4">
        <f t="shared" si="2"/>
        <v>-9.655088213976347</v>
      </c>
      <c r="I8" s="4">
        <f t="shared" si="3"/>
        <v>-0.7436787307882995</v>
      </c>
      <c r="J8" s="5">
        <f t="shared" si="4"/>
        <v>-8.76166342917244</v>
      </c>
    </row>
    <row r="9" spans="1:10" ht="15">
      <c r="A9" s="6" t="s">
        <v>8</v>
      </c>
      <c r="B9" s="7">
        <v>1083670</v>
      </c>
      <c r="C9" s="7">
        <v>378395</v>
      </c>
      <c r="D9" s="7">
        <f t="shared" si="0"/>
        <v>1462065</v>
      </c>
      <c r="E9" s="7">
        <v>1058008</v>
      </c>
      <c r="F9" s="7">
        <v>624455</v>
      </c>
      <c r="G9" s="7">
        <f t="shared" si="1"/>
        <v>1682463</v>
      </c>
      <c r="H9" s="8">
        <f t="shared" si="2"/>
        <v>-2.3680640785478975</v>
      </c>
      <c r="I9" s="8">
        <f t="shared" si="3"/>
        <v>65.02728630135177</v>
      </c>
      <c r="J9" s="9">
        <f t="shared" si="4"/>
        <v>15.074432395276544</v>
      </c>
    </row>
    <row r="10" spans="1:10" ht="15">
      <c r="A10" s="10" t="s">
        <v>56</v>
      </c>
      <c r="B10" s="3">
        <v>60648</v>
      </c>
      <c r="C10" s="3">
        <v>3732</v>
      </c>
      <c r="D10" s="3">
        <f t="shared" si="0"/>
        <v>64380</v>
      </c>
      <c r="E10" s="3">
        <v>56663</v>
      </c>
      <c r="F10" s="3">
        <v>8409</v>
      </c>
      <c r="G10" s="3">
        <f t="shared" si="1"/>
        <v>65072</v>
      </c>
      <c r="H10" s="4">
        <f t="shared" si="2"/>
        <v>-6.570703073473156</v>
      </c>
      <c r="I10" s="4">
        <f t="shared" si="3"/>
        <v>125.32154340836013</v>
      </c>
      <c r="J10" s="39">
        <f t="shared" si="4"/>
        <v>1.0748679714196956</v>
      </c>
    </row>
    <row r="11" spans="1:10" ht="15">
      <c r="A11" s="6" t="s">
        <v>9</v>
      </c>
      <c r="B11" s="7">
        <v>131142</v>
      </c>
      <c r="C11" s="7">
        <v>1374</v>
      </c>
      <c r="D11" s="7">
        <f t="shared" si="0"/>
        <v>132516</v>
      </c>
      <c r="E11" s="7">
        <v>117087</v>
      </c>
      <c r="F11" s="7">
        <v>4410</v>
      </c>
      <c r="G11" s="7">
        <f t="shared" si="1"/>
        <v>121497</v>
      </c>
      <c r="H11" s="8">
        <f t="shared" si="2"/>
        <v>-10.717390309740587</v>
      </c>
      <c r="I11" s="8">
        <f t="shared" si="3"/>
        <v>220.96069868995633</v>
      </c>
      <c r="J11" s="9">
        <f t="shared" si="4"/>
        <v>-8.315222312777324</v>
      </c>
    </row>
    <row r="12" spans="1:10" ht="15">
      <c r="A12" s="10" t="s">
        <v>10</v>
      </c>
      <c r="B12" s="3">
        <v>204839</v>
      </c>
      <c r="C12" s="3">
        <v>0</v>
      </c>
      <c r="D12" s="3">
        <f t="shared" si="0"/>
        <v>204839</v>
      </c>
      <c r="E12" s="3">
        <v>184807</v>
      </c>
      <c r="F12" s="3">
        <v>0</v>
      </c>
      <c r="G12" s="3">
        <f t="shared" si="1"/>
        <v>184807</v>
      </c>
      <c r="H12" s="4">
        <f t="shared" si="2"/>
        <v>-9.779387714253634</v>
      </c>
      <c r="I12" s="4">
        <f t="shared" si="3"/>
        <v>0</v>
      </c>
      <c r="J12" s="5">
        <f t="shared" si="4"/>
        <v>-9.779387714253634</v>
      </c>
    </row>
    <row r="13" spans="1:10" ht="15">
      <c r="A13" s="6" t="s">
        <v>11</v>
      </c>
      <c r="B13" s="7">
        <v>838152</v>
      </c>
      <c r="C13" s="7">
        <v>106427</v>
      </c>
      <c r="D13" s="7">
        <f t="shared" si="0"/>
        <v>944579</v>
      </c>
      <c r="E13" s="7">
        <v>747785</v>
      </c>
      <c r="F13" s="7">
        <v>95121</v>
      </c>
      <c r="G13" s="7">
        <f t="shared" si="1"/>
        <v>842906</v>
      </c>
      <c r="H13" s="8">
        <f t="shared" si="2"/>
        <v>-10.781695921503498</v>
      </c>
      <c r="I13" s="8">
        <f t="shared" si="3"/>
        <v>-10.623244101590762</v>
      </c>
      <c r="J13" s="9">
        <f t="shared" si="4"/>
        <v>-10.763842939552964</v>
      </c>
    </row>
    <row r="14" spans="1:10" ht="15">
      <c r="A14" s="10" t="s">
        <v>12</v>
      </c>
      <c r="B14" s="3">
        <v>584152</v>
      </c>
      <c r="C14" s="3">
        <v>11984</v>
      </c>
      <c r="D14" s="3">
        <f t="shared" si="0"/>
        <v>596136</v>
      </c>
      <c r="E14" s="3">
        <v>513301</v>
      </c>
      <c r="F14" s="3">
        <v>17586</v>
      </c>
      <c r="G14" s="3">
        <f t="shared" si="1"/>
        <v>530887</v>
      </c>
      <c r="H14" s="4">
        <f t="shared" si="2"/>
        <v>-12.12886372040154</v>
      </c>
      <c r="I14" s="4">
        <f t="shared" si="3"/>
        <v>46.7456608811749</v>
      </c>
      <c r="J14" s="5">
        <f t="shared" si="4"/>
        <v>-10.945321201873398</v>
      </c>
    </row>
    <row r="15" spans="1:10" ht="15">
      <c r="A15" s="6" t="s">
        <v>13</v>
      </c>
      <c r="B15" s="7">
        <v>262074</v>
      </c>
      <c r="C15" s="7">
        <v>1917</v>
      </c>
      <c r="D15" s="7">
        <f t="shared" si="0"/>
        <v>263991</v>
      </c>
      <c r="E15" s="7">
        <v>194629</v>
      </c>
      <c r="F15" s="7">
        <v>1059</v>
      </c>
      <c r="G15" s="7">
        <f t="shared" si="1"/>
        <v>195688</v>
      </c>
      <c r="H15" s="8">
        <f t="shared" si="2"/>
        <v>-25.735097720491158</v>
      </c>
      <c r="I15" s="8">
        <f t="shared" si="3"/>
        <v>-44.75743348982786</v>
      </c>
      <c r="J15" s="9">
        <f t="shared" si="4"/>
        <v>-25.873230526798263</v>
      </c>
    </row>
    <row r="16" spans="1:10" ht="15">
      <c r="A16" s="10" t="s">
        <v>14</v>
      </c>
      <c r="B16" s="3">
        <v>424417</v>
      </c>
      <c r="C16" s="3">
        <v>42718</v>
      </c>
      <c r="D16" s="3">
        <f t="shared" si="0"/>
        <v>467135</v>
      </c>
      <c r="E16" s="3">
        <v>375863</v>
      </c>
      <c r="F16" s="3">
        <v>39471</v>
      </c>
      <c r="G16" s="3">
        <f t="shared" si="1"/>
        <v>415334</v>
      </c>
      <c r="H16" s="4">
        <f t="shared" si="2"/>
        <v>-11.440163801167248</v>
      </c>
      <c r="I16" s="4">
        <f t="shared" si="3"/>
        <v>-7.60101128329978</v>
      </c>
      <c r="J16" s="5">
        <f t="shared" si="4"/>
        <v>-11.089085596240915</v>
      </c>
    </row>
    <row r="17" spans="1:10" ht="15">
      <c r="A17" s="6" t="s">
        <v>15</v>
      </c>
      <c r="B17" s="7">
        <v>48865</v>
      </c>
      <c r="C17" s="7">
        <v>1422</v>
      </c>
      <c r="D17" s="7">
        <f t="shared" si="0"/>
        <v>50287</v>
      </c>
      <c r="E17" s="7">
        <v>38331</v>
      </c>
      <c r="F17" s="7">
        <v>331</v>
      </c>
      <c r="G17" s="7">
        <f t="shared" si="1"/>
        <v>38662</v>
      </c>
      <c r="H17" s="8">
        <f t="shared" si="2"/>
        <v>-21.557351887854292</v>
      </c>
      <c r="I17" s="8">
        <f t="shared" si="3"/>
        <v>-76.72292545710268</v>
      </c>
      <c r="J17" s="9">
        <f t="shared" si="4"/>
        <v>-23.117306659772904</v>
      </c>
    </row>
    <row r="18" spans="1:10" ht="15">
      <c r="A18" s="10" t="s">
        <v>16</v>
      </c>
      <c r="B18" s="3">
        <v>53691</v>
      </c>
      <c r="C18" s="3">
        <v>0</v>
      </c>
      <c r="D18" s="3">
        <f t="shared" si="0"/>
        <v>53691</v>
      </c>
      <c r="E18" s="3">
        <v>52018</v>
      </c>
      <c r="F18" s="3">
        <v>0</v>
      </c>
      <c r="G18" s="3">
        <f t="shared" si="1"/>
        <v>52018</v>
      </c>
      <c r="H18" s="4">
        <f t="shared" si="2"/>
        <v>-3.1159784693896557</v>
      </c>
      <c r="I18" s="4">
        <f t="shared" si="3"/>
        <v>0</v>
      </c>
      <c r="J18" s="5">
        <f t="shared" si="4"/>
        <v>-3.1159784693896557</v>
      </c>
    </row>
    <row r="19" spans="1:10" ht="15">
      <c r="A19" s="6" t="s">
        <v>17</v>
      </c>
      <c r="B19" s="7">
        <v>35642</v>
      </c>
      <c r="C19" s="7">
        <v>3429</v>
      </c>
      <c r="D19" s="7">
        <f t="shared" si="0"/>
        <v>39071</v>
      </c>
      <c r="E19" s="7">
        <v>32923</v>
      </c>
      <c r="F19" s="7">
        <v>3412</v>
      </c>
      <c r="G19" s="7">
        <f t="shared" si="1"/>
        <v>36335</v>
      </c>
      <c r="H19" s="8">
        <f t="shared" si="2"/>
        <v>-7.628640368105044</v>
      </c>
      <c r="I19" s="38">
        <f t="shared" si="3"/>
        <v>-0.4957713619130942</v>
      </c>
      <c r="J19" s="9">
        <f t="shared" si="4"/>
        <v>-7.002636226357145</v>
      </c>
    </row>
    <row r="20" spans="1:10" ht="15">
      <c r="A20" s="10" t="s">
        <v>57</v>
      </c>
      <c r="B20" s="3">
        <v>0</v>
      </c>
      <c r="C20" s="3">
        <v>0</v>
      </c>
      <c r="D20" s="3"/>
      <c r="E20" s="3">
        <v>0</v>
      </c>
      <c r="F20" s="3">
        <v>0</v>
      </c>
      <c r="G20" s="3"/>
      <c r="H20" s="4">
        <f t="shared" si="2"/>
        <v>0</v>
      </c>
      <c r="I20" s="4">
        <f t="shared" si="3"/>
        <v>0</v>
      </c>
      <c r="J20" s="5">
        <f t="shared" si="4"/>
        <v>0</v>
      </c>
    </row>
    <row r="21" spans="1:10" ht="15">
      <c r="A21" s="6" t="s">
        <v>18</v>
      </c>
      <c r="B21" s="7">
        <v>43754</v>
      </c>
      <c r="C21" s="7">
        <v>2796</v>
      </c>
      <c r="D21" s="7">
        <f t="shared" si="0"/>
        <v>46550</v>
      </c>
      <c r="E21" s="7">
        <v>32374</v>
      </c>
      <c r="F21" s="7">
        <v>1959</v>
      </c>
      <c r="G21" s="7">
        <f t="shared" si="1"/>
        <v>34333</v>
      </c>
      <c r="H21" s="8">
        <f t="shared" si="2"/>
        <v>-26.009050601087903</v>
      </c>
      <c r="I21" s="8">
        <f t="shared" si="3"/>
        <v>-29.935622317596568</v>
      </c>
      <c r="J21" s="9">
        <f t="shared" si="4"/>
        <v>-26.24489795918367</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115530</v>
      </c>
      <c r="C23" s="7">
        <v>924</v>
      </c>
      <c r="D23" s="7">
        <f t="shared" si="0"/>
        <v>116454</v>
      </c>
      <c r="E23" s="7">
        <v>108126</v>
      </c>
      <c r="F23" s="7">
        <v>170</v>
      </c>
      <c r="G23" s="7">
        <f t="shared" si="1"/>
        <v>108296</v>
      </c>
      <c r="H23" s="8">
        <f t="shared" si="2"/>
        <v>-6.408725006491821</v>
      </c>
      <c r="I23" s="8">
        <f t="shared" si="3"/>
        <v>-81.6017316017316</v>
      </c>
      <c r="J23" s="9">
        <f t="shared" si="4"/>
        <v>-7.005341164751748</v>
      </c>
    </row>
    <row r="24" spans="1:10" ht="15">
      <c r="A24" s="10" t="s">
        <v>21</v>
      </c>
      <c r="B24" s="3">
        <v>35495</v>
      </c>
      <c r="C24" s="3">
        <v>620</v>
      </c>
      <c r="D24" s="3">
        <f t="shared" si="0"/>
        <v>36115</v>
      </c>
      <c r="E24" s="3">
        <v>32195</v>
      </c>
      <c r="F24" s="3">
        <v>63</v>
      </c>
      <c r="G24" s="3">
        <f t="shared" si="1"/>
        <v>32258</v>
      </c>
      <c r="H24" s="4">
        <f t="shared" si="2"/>
        <v>-9.297084096351599</v>
      </c>
      <c r="I24" s="4">
        <f t="shared" si="3"/>
        <v>-89.83870967741936</v>
      </c>
      <c r="J24" s="5">
        <f t="shared" si="4"/>
        <v>-10.679772947528727</v>
      </c>
    </row>
    <row r="25" spans="1:10" ht="15">
      <c r="A25" s="6" t="s">
        <v>22</v>
      </c>
      <c r="B25" s="7">
        <v>37845</v>
      </c>
      <c r="C25" s="7">
        <v>5683</v>
      </c>
      <c r="D25" s="7">
        <f t="shared" si="0"/>
        <v>43528</v>
      </c>
      <c r="E25" s="7">
        <v>34270</v>
      </c>
      <c r="F25" s="7">
        <v>3978</v>
      </c>
      <c r="G25" s="7">
        <f t="shared" si="1"/>
        <v>38248</v>
      </c>
      <c r="H25" s="8">
        <f t="shared" si="2"/>
        <v>-9.446426212181265</v>
      </c>
      <c r="I25" s="8">
        <f t="shared" si="3"/>
        <v>-30.001759633996127</v>
      </c>
      <c r="J25" s="9">
        <f t="shared" si="4"/>
        <v>-12.130123139128838</v>
      </c>
    </row>
    <row r="26" spans="1:10" ht="15">
      <c r="A26" s="10" t="s">
        <v>23</v>
      </c>
      <c r="B26" s="3">
        <v>33509</v>
      </c>
      <c r="C26" s="3">
        <v>731</v>
      </c>
      <c r="D26" s="3">
        <f t="shared" si="0"/>
        <v>34240</v>
      </c>
      <c r="E26" s="3">
        <v>16477</v>
      </c>
      <c r="F26" s="3">
        <v>352</v>
      </c>
      <c r="G26" s="3">
        <f t="shared" si="1"/>
        <v>16829</v>
      </c>
      <c r="H26" s="4">
        <f t="shared" si="2"/>
        <v>-50.82813572473067</v>
      </c>
      <c r="I26" s="4">
        <f t="shared" si="3"/>
        <v>-51.84678522571819</v>
      </c>
      <c r="J26" s="5">
        <f t="shared" si="4"/>
        <v>-50.8498831775701</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102234</v>
      </c>
      <c r="C28" s="3">
        <v>10723</v>
      </c>
      <c r="D28" s="3">
        <f t="shared" si="0"/>
        <v>112957</v>
      </c>
      <c r="E28" s="3">
        <v>87268</v>
      </c>
      <c r="F28" s="3">
        <v>10721</v>
      </c>
      <c r="G28" s="3">
        <f t="shared" si="1"/>
        <v>97989</v>
      </c>
      <c r="H28" s="4">
        <f t="shared" si="2"/>
        <v>-14.638965510495531</v>
      </c>
      <c r="I28" s="41">
        <f t="shared" si="3"/>
        <v>-0.018651496782616805</v>
      </c>
      <c r="J28" s="5">
        <f t="shared" si="4"/>
        <v>-13.251060137928592</v>
      </c>
    </row>
    <row r="29" spans="1:10" ht="15">
      <c r="A29" s="6" t="s">
        <v>26</v>
      </c>
      <c r="B29" s="7">
        <v>337170</v>
      </c>
      <c r="C29" s="7">
        <v>13620</v>
      </c>
      <c r="D29" s="7">
        <f t="shared" si="0"/>
        <v>350790</v>
      </c>
      <c r="E29" s="7">
        <v>293776</v>
      </c>
      <c r="F29" s="7">
        <v>4665</v>
      </c>
      <c r="G29" s="7">
        <f t="shared" si="1"/>
        <v>298441</v>
      </c>
      <c r="H29" s="8">
        <f t="shared" si="2"/>
        <v>-12.870065545570483</v>
      </c>
      <c r="I29" s="8">
        <f t="shared" si="3"/>
        <v>-65.7488986784141</v>
      </c>
      <c r="J29" s="9">
        <f t="shared" si="4"/>
        <v>-14.923173408592035</v>
      </c>
    </row>
    <row r="30" spans="1:10" ht="15">
      <c r="A30" s="10" t="s">
        <v>27</v>
      </c>
      <c r="B30" s="3">
        <v>167009</v>
      </c>
      <c r="C30" s="3">
        <v>2653</v>
      </c>
      <c r="D30" s="3">
        <f t="shared" si="0"/>
        <v>169662</v>
      </c>
      <c r="E30" s="3">
        <v>139504</v>
      </c>
      <c r="F30" s="3">
        <v>1964</v>
      </c>
      <c r="G30" s="3">
        <f t="shared" si="1"/>
        <v>141468</v>
      </c>
      <c r="H30" s="4">
        <f t="shared" si="2"/>
        <v>-16.46917232005461</v>
      </c>
      <c r="I30" s="4">
        <f t="shared" si="3"/>
        <v>-25.9705993215228</v>
      </c>
      <c r="J30" s="5">
        <f t="shared" si="4"/>
        <v>-16.617745871202743</v>
      </c>
    </row>
    <row r="31" spans="1:10" ht="15">
      <c r="A31" s="6" t="s">
        <v>28</v>
      </c>
      <c r="B31" s="7">
        <v>75901</v>
      </c>
      <c r="C31" s="7">
        <v>0</v>
      </c>
      <c r="D31" s="7">
        <f t="shared" si="0"/>
        <v>75901</v>
      </c>
      <c r="E31" s="7">
        <v>68452</v>
      </c>
      <c r="F31" s="7">
        <v>384</v>
      </c>
      <c r="G31" s="7">
        <f t="shared" si="1"/>
        <v>68836</v>
      </c>
      <c r="H31" s="8">
        <f t="shared" si="2"/>
        <v>-9.814099945982266</v>
      </c>
      <c r="I31" s="8">
        <f t="shared" si="3"/>
        <v>0</v>
      </c>
      <c r="J31" s="9">
        <f t="shared" si="4"/>
        <v>-9.308177757868803</v>
      </c>
    </row>
    <row r="32" spans="1:10" ht="15">
      <c r="A32" s="10" t="s">
        <v>58</v>
      </c>
      <c r="B32" s="3">
        <v>376</v>
      </c>
      <c r="C32" s="3">
        <v>11414</v>
      </c>
      <c r="D32" s="3">
        <f t="shared" si="0"/>
        <v>11790</v>
      </c>
      <c r="E32" s="3">
        <v>55</v>
      </c>
      <c r="F32" s="3">
        <v>10502</v>
      </c>
      <c r="G32" s="3">
        <f t="shared" si="1"/>
        <v>10557</v>
      </c>
      <c r="H32" s="4">
        <f t="shared" si="2"/>
        <v>-85.37234042553192</v>
      </c>
      <c r="I32" s="4">
        <f t="shared" si="3"/>
        <v>-7.9901874890485365</v>
      </c>
      <c r="J32" s="5">
        <f t="shared" si="4"/>
        <v>-10.458015267175574</v>
      </c>
    </row>
    <row r="33" spans="1:10" ht="15">
      <c r="A33" s="6" t="s">
        <v>70</v>
      </c>
      <c r="B33" s="7">
        <v>14352</v>
      </c>
      <c r="C33" s="7">
        <v>0</v>
      </c>
      <c r="D33" s="7">
        <f t="shared" si="0"/>
        <v>14352</v>
      </c>
      <c r="E33" s="7">
        <v>15410</v>
      </c>
      <c r="F33" s="7">
        <v>0</v>
      </c>
      <c r="G33" s="7">
        <f t="shared" si="1"/>
        <v>15410</v>
      </c>
      <c r="H33" s="8">
        <f t="shared" si="2"/>
        <v>7.371794871794872</v>
      </c>
      <c r="I33" s="8">
        <f t="shared" si="3"/>
        <v>0</v>
      </c>
      <c r="J33" s="9">
        <f t="shared" si="4"/>
        <v>7.371794871794872</v>
      </c>
    </row>
    <row r="34" spans="1:10" ht="15">
      <c r="A34" s="10" t="s">
        <v>29</v>
      </c>
      <c r="B34" s="3">
        <v>173556</v>
      </c>
      <c r="C34" s="3">
        <v>37594</v>
      </c>
      <c r="D34" s="3">
        <f t="shared" si="0"/>
        <v>211150</v>
      </c>
      <c r="E34" s="3">
        <v>179386</v>
      </c>
      <c r="F34" s="3">
        <v>35606</v>
      </c>
      <c r="G34" s="3">
        <f t="shared" si="1"/>
        <v>214992</v>
      </c>
      <c r="H34" s="4">
        <f t="shared" si="2"/>
        <v>3.3591463274101727</v>
      </c>
      <c r="I34" s="4">
        <f t="shared" si="3"/>
        <v>-5.288077884768846</v>
      </c>
      <c r="J34" s="5">
        <f t="shared" si="4"/>
        <v>1.8195595548188492</v>
      </c>
    </row>
    <row r="35" spans="1:10" ht="15">
      <c r="A35" s="6" t="s">
        <v>69</v>
      </c>
      <c r="B35" s="7">
        <v>48327</v>
      </c>
      <c r="C35" s="7">
        <v>0</v>
      </c>
      <c r="D35" s="7">
        <f t="shared" si="0"/>
        <v>48327</v>
      </c>
      <c r="E35" s="7">
        <v>44735</v>
      </c>
      <c r="F35" s="7">
        <v>0</v>
      </c>
      <c r="G35" s="7">
        <f t="shared" si="1"/>
        <v>44735</v>
      </c>
      <c r="H35" s="8">
        <f t="shared" si="2"/>
        <v>-7.432698077679143</v>
      </c>
      <c r="I35" s="8">
        <f t="shared" si="3"/>
        <v>0</v>
      </c>
      <c r="J35" s="9">
        <f t="shared" si="4"/>
        <v>-7.432698077679143</v>
      </c>
    </row>
    <row r="36" spans="1:10" ht="15">
      <c r="A36" s="10" t="s">
        <v>30</v>
      </c>
      <c r="B36" s="3">
        <v>14841</v>
      </c>
      <c r="C36" s="3">
        <v>1277</v>
      </c>
      <c r="D36" s="3">
        <f t="shared" si="0"/>
        <v>16118</v>
      </c>
      <c r="E36" s="3">
        <v>15274</v>
      </c>
      <c r="F36" s="3">
        <v>7645</v>
      </c>
      <c r="G36" s="3">
        <f t="shared" si="1"/>
        <v>22919</v>
      </c>
      <c r="H36" s="4">
        <f t="shared" si="2"/>
        <v>2.917593154100128</v>
      </c>
      <c r="I36" s="4">
        <f t="shared" si="3"/>
        <v>498.6687548942835</v>
      </c>
      <c r="J36" s="5">
        <f t="shared" si="4"/>
        <v>42.19506142201266</v>
      </c>
    </row>
    <row r="37" spans="1:10" ht="15">
      <c r="A37" s="6" t="s">
        <v>31</v>
      </c>
      <c r="B37" s="7">
        <v>50333</v>
      </c>
      <c r="C37" s="7">
        <v>479</v>
      </c>
      <c r="D37" s="7">
        <f t="shared" si="0"/>
        <v>50812</v>
      </c>
      <c r="E37" s="7">
        <v>44927</v>
      </c>
      <c r="F37" s="7">
        <v>0</v>
      </c>
      <c r="G37" s="7">
        <f t="shared" si="1"/>
        <v>44927</v>
      </c>
      <c r="H37" s="8">
        <f t="shared" si="2"/>
        <v>-10.740468479923708</v>
      </c>
      <c r="I37" s="8">
        <f t="shared" si="3"/>
        <v>-100</v>
      </c>
      <c r="J37" s="9">
        <f t="shared" si="4"/>
        <v>-11.581909785090136</v>
      </c>
    </row>
    <row r="38" spans="1:10" ht="15">
      <c r="A38" s="10" t="s">
        <v>32</v>
      </c>
      <c r="B38" s="3">
        <v>111377</v>
      </c>
      <c r="C38" s="3">
        <v>0</v>
      </c>
      <c r="D38" s="3">
        <f t="shared" si="0"/>
        <v>111377</v>
      </c>
      <c r="E38" s="3">
        <v>105874</v>
      </c>
      <c r="F38" s="3">
        <v>0</v>
      </c>
      <c r="G38" s="3">
        <f t="shared" si="1"/>
        <v>105874</v>
      </c>
      <c r="H38" s="4">
        <f t="shared" si="2"/>
        <v>-4.940876482577193</v>
      </c>
      <c r="I38" s="4">
        <f t="shared" si="3"/>
        <v>0</v>
      </c>
      <c r="J38" s="5">
        <f t="shared" si="4"/>
        <v>-4.940876482577193</v>
      </c>
    </row>
    <row r="39" spans="1:10" ht="15">
      <c r="A39" s="6" t="s">
        <v>33</v>
      </c>
      <c r="B39" s="7">
        <v>11639</v>
      </c>
      <c r="C39" s="7">
        <v>844</v>
      </c>
      <c r="D39" s="7">
        <f t="shared" si="0"/>
        <v>12483</v>
      </c>
      <c r="E39" s="7">
        <v>9412</v>
      </c>
      <c r="F39" s="7">
        <v>48</v>
      </c>
      <c r="G39" s="7">
        <f t="shared" si="1"/>
        <v>9460</v>
      </c>
      <c r="H39" s="8">
        <f t="shared" si="2"/>
        <v>-19.133946215310594</v>
      </c>
      <c r="I39" s="8">
        <f t="shared" si="3"/>
        <v>-94.3127962085308</v>
      </c>
      <c r="J39" s="9">
        <f t="shared" si="4"/>
        <v>-24.216935031643033</v>
      </c>
    </row>
    <row r="40" spans="1:10" ht="15">
      <c r="A40" s="10" t="s">
        <v>34</v>
      </c>
      <c r="B40" s="3">
        <v>296227</v>
      </c>
      <c r="C40" s="3">
        <v>31778</v>
      </c>
      <c r="D40" s="3">
        <f t="shared" si="0"/>
        <v>328005</v>
      </c>
      <c r="E40" s="3">
        <v>311392</v>
      </c>
      <c r="F40" s="3">
        <v>41007</v>
      </c>
      <c r="G40" s="3">
        <f t="shared" si="1"/>
        <v>352399</v>
      </c>
      <c r="H40" s="4">
        <f t="shared" si="2"/>
        <v>5.119384796119193</v>
      </c>
      <c r="I40" s="4">
        <f t="shared" si="3"/>
        <v>29.04210460066713</v>
      </c>
      <c r="J40" s="5">
        <f t="shared" si="4"/>
        <v>7.437081751802564</v>
      </c>
    </row>
    <row r="41" spans="1:10" ht="15">
      <c r="A41" s="6" t="s">
        <v>35</v>
      </c>
      <c r="B41" s="7">
        <v>8283</v>
      </c>
      <c r="C41" s="7">
        <v>2214</v>
      </c>
      <c r="D41" s="7">
        <f t="shared" si="0"/>
        <v>10497</v>
      </c>
      <c r="E41" s="7">
        <v>8532</v>
      </c>
      <c r="F41" s="7">
        <v>1188</v>
      </c>
      <c r="G41" s="7">
        <f t="shared" si="1"/>
        <v>9720</v>
      </c>
      <c r="H41" s="8">
        <f t="shared" si="2"/>
        <v>3.0061571894241217</v>
      </c>
      <c r="I41" s="8">
        <f t="shared" si="3"/>
        <v>-46.34146341463415</v>
      </c>
      <c r="J41" s="9">
        <f t="shared" si="4"/>
        <v>-7.402114889968563</v>
      </c>
    </row>
    <row r="42" spans="1:10" ht="15">
      <c r="A42" s="10" t="s">
        <v>36</v>
      </c>
      <c r="B42" s="3">
        <v>149876</v>
      </c>
      <c r="C42" s="3">
        <v>17954</v>
      </c>
      <c r="D42" s="3">
        <f t="shared" si="0"/>
        <v>167830</v>
      </c>
      <c r="E42" s="3">
        <v>149809</v>
      </c>
      <c r="F42" s="3">
        <v>14846</v>
      </c>
      <c r="G42" s="3">
        <f t="shared" si="1"/>
        <v>164655</v>
      </c>
      <c r="H42" s="41">
        <f t="shared" si="2"/>
        <v>-0.04470362166057274</v>
      </c>
      <c r="I42" s="4">
        <f t="shared" si="3"/>
        <v>-17.310905647766514</v>
      </c>
      <c r="J42" s="5">
        <f t="shared" si="4"/>
        <v>-1.8917952690222248</v>
      </c>
    </row>
    <row r="43" spans="1:10" ht="15">
      <c r="A43" s="6" t="s">
        <v>37</v>
      </c>
      <c r="B43" s="7">
        <v>150651</v>
      </c>
      <c r="C43" s="7">
        <v>1715</v>
      </c>
      <c r="D43" s="7">
        <f t="shared" si="0"/>
        <v>152366</v>
      </c>
      <c r="E43" s="7">
        <v>124781</v>
      </c>
      <c r="F43" s="7">
        <v>816</v>
      </c>
      <c r="G43" s="7">
        <f t="shared" si="1"/>
        <v>125597</v>
      </c>
      <c r="H43" s="8">
        <f t="shared" si="2"/>
        <v>-17.172139580885624</v>
      </c>
      <c r="I43" s="8">
        <f t="shared" si="3"/>
        <v>-52.4198250728863</v>
      </c>
      <c r="J43" s="9">
        <f t="shared" si="4"/>
        <v>-17.568880196369268</v>
      </c>
    </row>
    <row r="44" spans="1:10" ht="15">
      <c r="A44" s="10" t="s">
        <v>38</v>
      </c>
      <c r="B44" s="3">
        <v>121387</v>
      </c>
      <c r="C44" s="3">
        <v>813</v>
      </c>
      <c r="D44" s="3">
        <f t="shared" si="0"/>
        <v>122200</v>
      </c>
      <c r="E44" s="3">
        <v>106052</v>
      </c>
      <c r="F44" s="3">
        <v>84</v>
      </c>
      <c r="G44" s="3">
        <f t="shared" si="1"/>
        <v>106136</v>
      </c>
      <c r="H44" s="4">
        <f t="shared" si="2"/>
        <v>-12.633148524965607</v>
      </c>
      <c r="I44" s="4">
        <f t="shared" si="3"/>
        <v>-89.66789667896678</v>
      </c>
      <c r="J44" s="5">
        <f t="shared" si="4"/>
        <v>-13.145662847790508</v>
      </c>
    </row>
    <row r="45" spans="1:10" ht="15">
      <c r="A45" s="6" t="s">
        <v>72</v>
      </c>
      <c r="B45" s="7">
        <v>93397</v>
      </c>
      <c r="C45" s="7">
        <v>315</v>
      </c>
      <c r="D45" s="7">
        <f t="shared" si="0"/>
        <v>93712</v>
      </c>
      <c r="E45" s="7">
        <v>64306</v>
      </c>
      <c r="F45" s="7">
        <v>129</v>
      </c>
      <c r="G45" s="7">
        <f t="shared" si="1"/>
        <v>64435</v>
      </c>
      <c r="H45" s="8">
        <f t="shared" si="2"/>
        <v>-31.147681403042927</v>
      </c>
      <c r="I45" s="8">
        <f t="shared" si="3"/>
        <v>-59.04761904761905</v>
      </c>
      <c r="J45" s="9">
        <f t="shared" si="4"/>
        <v>-31.241463206419667</v>
      </c>
    </row>
    <row r="46" spans="1:10" ht="15">
      <c r="A46" s="10" t="s">
        <v>39</v>
      </c>
      <c r="B46" s="3">
        <v>41785</v>
      </c>
      <c r="C46" s="3">
        <v>593</v>
      </c>
      <c r="D46" s="3">
        <f t="shared" si="0"/>
        <v>42378</v>
      </c>
      <c r="E46" s="3">
        <v>52673</v>
      </c>
      <c r="F46" s="3">
        <v>868</v>
      </c>
      <c r="G46" s="3">
        <f t="shared" si="1"/>
        <v>53541</v>
      </c>
      <c r="H46" s="4">
        <f t="shared" si="2"/>
        <v>26.057197558932632</v>
      </c>
      <c r="I46" s="4">
        <f t="shared" si="3"/>
        <v>46.3743676222597</v>
      </c>
      <c r="J46" s="5">
        <f t="shared" si="4"/>
        <v>26.341497947047998</v>
      </c>
    </row>
    <row r="47" spans="1:10" ht="15">
      <c r="A47" s="6" t="s">
        <v>40</v>
      </c>
      <c r="B47" s="7">
        <v>175137</v>
      </c>
      <c r="C47" s="7">
        <v>2543</v>
      </c>
      <c r="D47" s="7">
        <f t="shared" si="0"/>
        <v>177680</v>
      </c>
      <c r="E47" s="7">
        <v>169665</v>
      </c>
      <c r="F47" s="7">
        <v>1264</v>
      </c>
      <c r="G47" s="7">
        <f t="shared" si="1"/>
        <v>170929</v>
      </c>
      <c r="H47" s="8">
        <f t="shared" si="2"/>
        <v>-3.1244111752513746</v>
      </c>
      <c r="I47" s="8">
        <f t="shared" si="3"/>
        <v>-50.29492725127802</v>
      </c>
      <c r="J47" s="9">
        <f t="shared" si="4"/>
        <v>-3.79952723998199</v>
      </c>
    </row>
    <row r="48" spans="1:10" ht="15">
      <c r="A48" s="10" t="s">
        <v>41</v>
      </c>
      <c r="B48" s="3">
        <v>278781</v>
      </c>
      <c r="C48" s="3">
        <v>7785</v>
      </c>
      <c r="D48" s="3">
        <f t="shared" si="0"/>
        <v>286566</v>
      </c>
      <c r="E48" s="3">
        <v>258061</v>
      </c>
      <c r="F48" s="3">
        <v>6442</v>
      </c>
      <c r="G48" s="3">
        <f t="shared" si="1"/>
        <v>264503</v>
      </c>
      <c r="H48" s="4">
        <f t="shared" si="2"/>
        <v>-7.4323572983811665</v>
      </c>
      <c r="I48" s="4">
        <f t="shared" si="3"/>
        <v>-17.25112395632627</v>
      </c>
      <c r="J48" s="5">
        <f t="shared" si="4"/>
        <v>-7.699098985922964</v>
      </c>
    </row>
    <row r="49" spans="1:10" ht="15">
      <c r="A49" s="6" t="s">
        <v>42</v>
      </c>
      <c r="B49" s="7">
        <v>0</v>
      </c>
      <c r="C49" s="7">
        <v>0</v>
      </c>
      <c r="D49" s="7">
        <f t="shared" si="0"/>
        <v>0</v>
      </c>
      <c r="E49" s="7">
        <v>0</v>
      </c>
      <c r="F49" s="7">
        <v>0</v>
      </c>
      <c r="G49" s="7">
        <f t="shared" si="1"/>
        <v>0</v>
      </c>
      <c r="H49" s="8">
        <f t="shared" si="2"/>
        <v>0</v>
      </c>
      <c r="I49" s="8">
        <f t="shared" si="3"/>
        <v>0</v>
      </c>
      <c r="J49" s="9">
        <f t="shared" si="4"/>
        <v>0</v>
      </c>
    </row>
    <row r="50" spans="1:10" ht="15">
      <c r="A50" s="10" t="s">
        <v>43</v>
      </c>
      <c r="B50" s="3">
        <v>28994</v>
      </c>
      <c r="C50" s="3">
        <v>283</v>
      </c>
      <c r="D50" s="3">
        <f t="shared" si="0"/>
        <v>29277</v>
      </c>
      <c r="E50" s="3">
        <v>22535</v>
      </c>
      <c r="F50" s="3">
        <v>0</v>
      </c>
      <c r="G50" s="3">
        <f t="shared" si="1"/>
        <v>22535</v>
      </c>
      <c r="H50" s="4">
        <f t="shared" si="2"/>
        <v>-22.277022832310134</v>
      </c>
      <c r="I50" s="4">
        <f t="shared" si="3"/>
        <v>-100</v>
      </c>
      <c r="J50" s="5">
        <f t="shared" si="4"/>
        <v>-23.028315742733206</v>
      </c>
    </row>
    <row r="51" spans="1:10" ht="15">
      <c r="A51" s="6" t="s">
        <v>44</v>
      </c>
      <c r="B51" s="7">
        <v>84960</v>
      </c>
      <c r="C51" s="7">
        <v>2233</v>
      </c>
      <c r="D51" s="7">
        <f t="shared" si="0"/>
        <v>87193</v>
      </c>
      <c r="E51" s="7">
        <v>84784</v>
      </c>
      <c r="F51" s="7">
        <v>1058</v>
      </c>
      <c r="G51" s="7">
        <f t="shared" si="1"/>
        <v>85842</v>
      </c>
      <c r="H51" s="38">
        <f t="shared" si="2"/>
        <v>-0.2071563088512241</v>
      </c>
      <c r="I51" s="8">
        <f t="shared" si="3"/>
        <v>-52.619793999104346</v>
      </c>
      <c r="J51" s="9">
        <f t="shared" si="4"/>
        <v>-1.5494363079605014</v>
      </c>
    </row>
    <row r="52" spans="1:10" ht="15">
      <c r="A52" s="10" t="s">
        <v>45</v>
      </c>
      <c r="B52" s="3">
        <v>161034</v>
      </c>
      <c r="C52" s="3">
        <v>6241</v>
      </c>
      <c r="D52" s="3">
        <f t="shared" si="0"/>
        <v>167275</v>
      </c>
      <c r="E52" s="3">
        <v>120442</v>
      </c>
      <c r="F52" s="3">
        <v>3056</v>
      </c>
      <c r="G52" s="3">
        <f t="shared" si="1"/>
        <v>123498</v>
      </c>
      <c r="H52" s="4">
        <f t="shared" si="2"/>
        <v>-25.207099121924564</v>
      </c>
      <c r="I52" s="4">
        <f t="shared" si="3"/>
        <v>-51.03348822304118</v>
      </c>
      <c r="J52" s="5">
        <f t="shared" si="4"/>
        <v>-26.170677028844718</v>
      </c>
    </row>
    <row r="53" spans="1:10" ht="15">
      <c r="A53" s="6" t="s">
        <v>46</v>
      </c>
      <c r="B53" s="7">
        <v>74247</v>
      </c>
      <c r="C53" s="7">
        <v>0</v>
      </c>
      <c r="D53" s="7">
        <f t="shared" si="0"/>
        <v>74247</v>
      </c>
      <c r="E53" s="7">
        <v>64467</v>
      </c>
      <c r="F53" s="7">
        <v>0</v>
      </c>
      <c r="G53" s="7">
        <f t="shared" si="1"/>
        <v>64467</v>
      </c>
      <c r="H53" s="8">
        <f t="shared" si="2"/>
        <v>-13.172249383813487</v>
      </c>
      <c r="I53" s="8">
        <f t="shared" si="3"/>
        <v>0</v>
      </c>
      <c r="J53" s="9">
        <f t="shared" si="4"/>
        <v>-13.172249383813487</v>
      </c>
    </row>
    <row r="54" spans="1:10" ht="15">
      <c r="A54" s="10" t="s">
        <v>47</v>
      </c>
      <c r="B54" s="3">
        <v>16577</v>
      </c>
      <c r="C54" s="3">
        <v>357</v>
      </c>
      <c r="D54" s="3">
        <f t="shared" si="0"/>
        <v>16934</v>
      </c>
      <c r="E54" s="3">
        <v>11848</v>
      </c>
      <c r="F54" s="3">
        <v>572</v>
      </c>
      <c r="G54" s="3">
        <f t="shared" si="1"/>
        <v>12420</v>
      </c>
      <c r="H54" s="4">
        <f t="shared" si="2"/>
        <v>-28.527477830729325</v>
      </c>
      <c r="I54" s="4">
        <f t="shared" si="3"/>
        <v>60.22408963585434</v>
      </c>
      <c r="J54" s="5">
        <f t="shared" si="4"/>
        <v>-26.656430849179163</v>
      </c>
    </row>
    <row r="55" spans="1:10" ht="15">
      <c r="A55" s="6" t="s">
        <v>48</v>
      </c>
      <c r="B55" s="7">
        <v>0</v>
      </c>
      <c r="C55" s="7">
        <v>0</v>
      </c>
      <c r="D55" s="7">
        <f t="shared" si="0"/>
        <v>0</v>
      </c>
      <c r="E55" s="7">
        <v>0</v>
      </c>
      <c r="F55" s="7">
        <v>0</v>
      </c>
      <c r="G55" s="7">
        <f t="shared" si="1"/>
        <v>0</v>
      </c>
      <c r="H55" s="8">
        <f t="shared" si="2"/>
        <v>0</v>
      </c>
      <c r="I55" s="8">
        <f t="shared" si="3"/>
        <v>0</v>
      </c>
      <c r="J55" s="9">
        <f t="shared" si="4"/>
        <v>0</v>
      </c>
    </row>
    <row r="56" spans="1:10" ht="15">
      <c r="A56" s="10" t="s">
        <v>49</v>
      </c>
      <c r="B56" s="3">
        <v>4279</v>
      </c>
      <c r="C56" s="3">
        <v>0</v>
      </c>
      <c r="D56" s="3">
        <f t="shared" si="0"/>
        <v>4279</v>
      </c>
      <c r="E56" s="3">
        <v>4419</v>
      </c>
      <c r="F56" s="3">
        <v>285</v>
      </c>
      <c r="G56" s="3">
        <f>+E56+F56</f>
        <v>4704</v>
      </c>
      <c r="H56" s="4">
        <f t="shared" si="2"/>
        <v>3.271792474877308</v>
      </c>
      <c r="I56" s="4">
        <f t="shared" si="3"/>
        <v>0</v>
      </c>
      <c r="J56" s="5">
        <f t="shared" si="4"/>
        <v>9.932227155877541</v>
      </c>
    </row>
    <row r="57" spans="1:10" ht="15">
      <c r="A57" s="6" t="s">
        <v>50</v>
      </c>
      <c r="B57" s="7">
        <v>294506</v>
      </c>
      <c r="C57" s="7">
        <v>866</v>
      </c>
      <c r="D57" s="7">
        <f t="shared" si="0"/>
        <v>295372</v>
      </c>
      <c r="E57" s="7">
        <v>242685</v>
      </c>
      <c r="F57" s="7">
        <v>161</v>
      </c>
      <c r="G57" s="7">
        <f t="shared" si="1"/>
        <v>242846</v>
      </c>
      <c r="H57" s="8">
        <f t="shared" si="2"/>
        <v>-17.595906365235344</v>
      </c>
      <c r="I57" s="8">
        <f t="shared" si="3"/>
        <v>-81.40877598152426</v>
      </c>
      <c r="J57" s="9">
        <f t="shared" si="4"/>
        <v>-17.78299906558509</v>
      </c>
    </row>
    <row r="58" spans="1:10" ht="15">
      <c r="A58" s="10" t="s">
        <v>59</v>
      </c>
      <c r="B58" s="3">
        <v>14049</v>
      </c>
      <c r="C58" s="3">
        <v>2740</v>
      </c>
      <c r="D58" s="3">
        <f t="shared" si="0"/>
        <v>16789</v>
      </c>
      <c r="E58" s="3">
        <v>11308</v>
      </c>
      <c r="F58" s="3">
        <v>2090</v>
      </c>
      <c r="G58" s="3">
        <f t="shared" si="1"/>
        <v>13398</v>
      </c>
      <c r="H58" s="4">
        <f t="shared" si="2"/>
        <v>-19.510285429567944</v>
      </c>
      <c r="I58" s="4">
        <f t="shared" si="3"/>
        <v>-23.722627737226276</v>
      </c>
      <c r="J58" s="5">
        <f t="shared" si="4"/>
        <v>-20.197748525820476</v>
      </c>
    </row>
    <row r="59" spans="1:10" ht="15">
      <c r="A59" s="6" t="s">
        <v>60</v>
      </c>
      <c r="B59" s="7">
        <v>0</v>
      </c>
      <c r="C59" s="7">
        <v>0</v>
      </c>
      <c r="D59" s="7">
        <f t="shared" si="0"/>
        <v>0</v>
      </c>
      <c r="E59" s="7">
        <v>0</v>
      </c>
      <c r="F59" s="7">
        <v>0</v>
      </c>
      <c r="G59" s="7">
        <f t="shared" si="1"/>
        <v>0</v>
      </c>
      <c r="H59" s="8">
        <f t="shared" si="2"/>
        <v>0</v>
      </c>
      <c r="I59" s="8">
        <f t="shared" si="3"/>
        <v>0</v>
      </c>
      <c r="J59" s="9">
        <f t="shared" si="4"/>
        <v>0</v>
      </c>
    </row>
    <row r="60" spans="1:10" ht="15">
      <c r="A60" s="11" t="s">
        <v>51</v>
      </c>
      <c r="B60" s="12">
        <f>B61-SUM(B6+B10+B20+B32+B58+B59)</f>
        <v>14444352</v>
      </c>
      <c r="C60" s="12">
        <f>C61-SUM(C6+C10+C20+C32+C58+C59)</f>
        <v>8194120</v>
      </c>
      <c r="D60" s="12">
        <f>D61-SUM(D6+D10+D20+D32+D58+D59)</f>
        <v>22638472</v>
      </c>
      <c r="E60" s="12">
        <f>E61-SUM(E6+E10+E20+E32+E58+E59+E5)</f>
        <v>12658913</v>
      </c>
      <c r="F60" s="12">
        <f>F61-SUM(F6+F10+F20+F32+F58+F59+F5)</f>
        <v>8609028</v>
      </c>
      <c r="G60" s="12">
        <f>G61-SUM(G6+G10+G20+G32+G58+G59+G5)</f>
        <v>21267941</v>
      </c>
      <c r="H60" s="13">
        <f aca="true" t="shared" si="5" ref="H60:J61">+_xlfn.IFERROR(((E60-B60)/B60)*100,0)</f>
        <v>-12.360810647649684</v>
      </c>
      <c r="I60" s="13">
        <f t="shared" si="5"/>
        <v>5.063484547455981</v>
      </c>
      <c r="J60" s="13">
        <f t="shared" si="5"/>
        <v>-6.0539907463719285</v>
      </c>
    </row>
    <row r="61" spans="1:10" ht="15">
      <c r="A61" s="14" t="s">
        <v>52</v>
      </c>
      <c r="B61" s="15">
        <f>SUM(B4:B59)</f>
        <v>17996341</v>
      </c>
      <c r="C61" s="15">
        <f>SUM(C4:C59)</f>
        <v>9821987</v>
      </c>
      <c r="D61" s="15">
        <f>SUM(D4:D59)</f>
        <v>27818328</v>
      </c>
      <c r="E61" s="15">
        <f>SUM(E4:E59)</f>
        <v>16196817</v>
      </c>
      <c r="F61" s="15">
        <f>SUM(F4:F59)</f>
        <v>10601637</v>
      </c>
      <c r="G61" s="15">
        <f>SUM(G4:G59)</f>
        <v>26798454</v>
      </c>
      <c r="H61" s="16">
        <f t="shared" si="5"/>
        <v>-9.999388208969812</v>
      </c>
      <c r="I61" s="16">
        <f t="shared" si="5"/>
        <v>7.937803216396031</v>
      </c>
      <c r="J61" s="16">
        <f t="shared" si="5"/>
        <v>-3.6661944599977394</v>
      </c>
    </row>
    <row r="62" spans="1:10" ht="15">
      <c r="A62" s="11" t="s">
        <v>62</v>
      </c>
      <c r="B62" s="12"/>
      <c r="C62" s="12"/>
      <c r="D62" s="12">
        <v>19914</v>
      </c>
      <c r="E62" s="12"/>
      <c r="F62" s="12"/>
      <c r="G62" s="12">
        <v>34300</v>
      </c>
      <c r="H62" s="13"/>
      <c r="I62" s="13"/>
      <c r="J62" s="13">
        <f>+_xlfn.IFERROR(((G62-D62)/D62)*100,0)</f>
        <v>72.24063472933615</v>
      </c>
    </row>
    <row r="63" spans="1:10" ht="15">
      <c r="A63" s="11" t="s">
        <v>63</v>
      </c>
      <c r="B63" s="12"/>
      <c r="C63" s="12"/>
      <c r="D63" s="32">
        <v>74</v>
      </c>
      <c r="E63" s="12"/>
      <c r="F63" s="12"/>
      <c r="G63" s="12">
        <v>4</v>
      </c>
      <c r="H63" s="13"/>
      <c r="I63" s="13"/>
      <c r="J63" s="13">
        <f>+_xlfn.IFERROR(((G63-D63)/D63)*100,0)</f>
        <v>-94.5945945945946</v>
      </c>
    </row>
    <row r="64" spans="1:10" ht="15.75" thickBot="1">
      <c r="A64" s="18" t="s">
        <v>64</v>
      </c>
      <c r="B64" s="19"/>
      <c r="C64" s="19"/>
      <c r="D64" s="19">
        <f>+D62+D63</f>
        <v>19988</v>
      </c>
      <c r="E64" s="19"/>
      <c r="F64" s="19"/>
      <c r="G64" s="19">
        <f>+G62+G63</f>
        <v>34304</v>
      </c>
      <c r="H64" s="57">
        <f>+_xlfn.IFERROR(((G64-D64)/D64)*100,0)</f>
        <v>71.62297378427056</v>
      </c>
      <c r="I64" s="57"/>
      <c r="J64" s="58"/>
    </row>
    <row r="65" spans="1:10" ht="15.75" thickBot="1">
      <c r="A65" s="20" t="s">
        <v>65</v>
      </c>
      <c r="B65" s="33"/>
      <c r="C65" s="33"/>
      <c r="D65" s="33">
        <f>+D61+D64</f>
        <v>27838316</v>
      </c>
      <c r="E65" s="21"/>
      <c r="F65" s="21"/>
      <c r="G65" s="21">
        <f>+G61+G64</f>
        <v>26832758</v>
      </c>
      <c r="H65" s="61">
        <f>+_xlfn.IFERROR(((G65-D65)/D65)*100,0)</f>
        <v>-3.612136596193534</v>
      </c>
      <c r="I65" s="61"/>
      <c r="J65" s="62"/>
    </row>
    <row r="66" spans="1:10" ht="49.5" customHeight="1">
      <c r="A66" s="48" t="s">
        <v>76</v>
      </c>
      <c r="B66" s="48"/>
      <c r="C66" s="48"/>
      <c r="D66" s="48"/>
      <c r="E66" s="48"/>
      <c r="F66" s="48"/>
      <c r="G66" s="48"/>
      <c r="H66" s="48"/>
      <c r="I66" s="48"/>
      <c r="J66" s="48"/>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J65"/>
  <sheetViews>
    <sheetView zoomScale="90" zoomScaleNormal="90" zoomScalePageLayoutView="0" workbookViewId="0" topLeftCell="A37">
      <selection activeCell="A65" sqref="A65:J65"/>
    </sheetView>
  </sheetViews>
  <sheetFormatPr defaultColWidth="9.140625" defaultRowHeight="15"/>
  <cols>
    <col min="1" max="1" width="34.00390625" style="0" bestFit="1" customWidth="1"/>
    <col min="2" max="10" width="14.28125" style="0" customWidth="1"/>
  </cols>
  <sheetData>
    <row r="1" spans="1:10" ht="24.75" customHeight="1">
      <c r="A1" s="49" t="s">
        <v>66</v>
      </c>
      <c r="B1" s="50"/>
      <c r="C1" s="50"/>
      <c r="D1" s="50"/>
      <c r="E1" s="50"/>
      <c r="F1" s="50"/>
      <c r="G1" s="50"/>
      <c r="H1" s="50"/>
      <c r="I1" s="50"/>
      <c r="J1" s="51"/>
    </row>
    <row r="2" spans="1:10" ht="27" customHeight="1">
      <c r="A2" s="63" t="s">
        <v>1</v>
      </c>
      <c r="B2" s="54" t="s">
        <v>74</v>
      </c>
      <c r="C2" s="54"/>
      <c r="D2" s="54"/>
      <c r="E2" s="54" t="s">
        <v>75</v>
      </c>
      <c r="F2" s="54"/>
      <c r="G2" s="54"/>
      <c r="H2" s="55" t="s">
        <v>73</v>
      </c>
      <c r="I2" s="55"/>
      <c r="J2" s="56"/>
    </row>
    <row r="3" spans="1:10" ht="15">
      <c r="A3" s="64"/>
      <c r="B3" s="1" t="s">
        <v>2</v>
      </c>
      <c r="C3" s="1" t="s">
        <v>3</v>
      </c>
      <c r="D3" s="1" t="s">
        <v>4</v>
      </c>
      <c r="E3" s="1" t="s">
        <v>2</v>
      </c>
      <c r="F3" s="1" t="s">
        <v>3</v>
      </c>
      <c r="G3" s="1" t="s">
        <v>4</v>
      </c>
      <c r="H3" s="1" t="s">
        <v>2</v>
      </c>
      <c r="I3" s="1" t="s">
        <v>3</v>
      </c>
      <c r="J3" s="2" t="s">
        <v>4</v>
      </c>
    </row>
    <row r="4" spans="1:10" ht="15">
      <c r="A4" s="10" t="s">
        <v>5</v>
      </c>
      <c r="B4" s="3">
        <v>20327</v>
      </c>
      <c r="C4" s="3">
        <v>48942</v>
      </c>
      <c r="D4" s="3">
        <f>SUM(B4:C4)</f>
        <v>69269</v>
      </c>
      <c r="E4" s="3">
        <v>17913</v>
      </c>
      <c r="F4" s="3">
        <v>50569</v>
      </c>
      <c r="G4" s="3">
        <f>SUM(E4:F4)</f>
        <v>68482</v>
      </c>
      <c r="H4" s="4">
        <f>+_xlfn.IFERROR(((E4-B4)/B4)*100,)</f>
        <v>-11.875830176612387</v>
      </c>
      <c r="I4" s="4">
        <f>+_xlfn.IFERROR(((F4-C4)/C4)*100,)</f>
        <v>3.3243430999959136</v>
      </c>
      <c r="J4" s="5">
        <f>+_xlfn.IFERROR(((G4-D4)/D4)*100,)</f>
        <v>-1.1361503702955145</v>
      </c>
    </row>
    <row r="5" spans="1:10" ht="15">
      <c r="A5" s="6" t="s">
        <v>71</v>
      </c>
      <c r="B5" s="7">
        <v>0</v>
      </c>
      <c r="C5" s="7">
        <v>0</v>
      </c>
      <c r="D5" s="7">
        <f>+B5+C5</f>
        <v>0</v>
      </c>
      <c r="E5" s="7">
        <v>895</v>
      </c>
      <c r="F5" s="7">
        <v>767</v>
      </c>
      <c r="G5" s="7">
        <f>+E5+F5</f>
        <v>1662</v>
      </c>
      <c r="H5" s="8"/>
      <c r="I5" s="8"/>
      <c r="J5" s="9"/>
    </row>
    <row r="6" spans="1:10" ht="15">
      <c r="A6" s="10" t="s">
        <v>55</v>
      </c>
      <c r="B6" s="3">
        <v>21811</v>
      </c>
      <c r="C6" s="3">
        <v>11717</v>
      </c>
      <c r="D6" s="3">
        <f aca="true" t="shared" si="0" ref="D6:D59">SUM(B6:C6)</f>
        <v>33528</v>
      </c>
      <c r="E6" s="3">
        <v>20918</v>
      </c>
      <c r="F6" s="3">
        <v>13872</v>
      </c>
      <c r="G6" s="3">
        <f aca="true" t="shared" si="1" ref="G6:G59">SUM(E6:F6)</f>
        <v>34790</v>
      </c>
      <c r="H6" s="4">
        <f aca="true" t="shared" si="2" ref="H6:H59">+_xlfn.IFERROR(((E6-B6)/B6)*100,)</f>
        <v>-4.094264362019165</v>
      </c>
      <c r="I6" s="4">
        <f aca="true" t="shared" si="3" ref="I6:I59">+_xlfn.IFERROR(((F6-C6)/C6)*100,)</f>
        <v>18.392079883929334</v>
      </c>
      <c r="J6" s="5">
        <f aca="true" t="shared" si="4" ref="J6:J59">+_xlfn.IFERROR(((G6-D6)/D6)*100,)</f>
        <v>3.764018134096874</v>
      </c>
    </row>
    <row r="7" spans="1:10" ht="15">
      <c r="A7" s="6" t="s">
        <v>6</v>
      </c>
      <c r="B7" s="7">
        <v>16745</v>
      </c>
      <c r="C7" s="7">
        <v>2430</v>
      </c>
      <c r="D7" s="7">
        <f t="shared" si="0"/>
        <v>19175</v>
      </c>
      <c r="E7" s="7">
        <v>13172</v>
      </c>
      <c r="F7" s="7">
        <v>2430</v>
      </c>
      <c r="G7" s="7">
        <f t="shared" si="1"/>
        <v>15602</v>
      </c>
      <c r="H7" s="8">
        <f t="shared" si="2"/>
        <v>-21.33771275007465</v>
      </c>
      <c r="I7" s="8">
        <f t="shared" si="3"/>
        <v>0</v>
      </c>
      <c r="J7" s="9">
        <f t="shared" si="4"/>
        <v>-18.633637548891784</v>
      </c>
    </row>
    <row r="8" spans="1:10" ht="15">
      <c r="A8" s="10" t="s">
        <v>7</v>
      </c>
      <c r="B8" s="3">
        <v>11067</v>
      </c>
      <c r="C8" s="3">
        <v>1406</v>
      </c>
      <c r="D8" s="3">
        <f t="shared" si="0"/>
        <v>12473</v>
      </c>
      <c r="E8" s="3">
        <v>10168</v>
      </c>
      <c r="F8" s="3">
        <v>1506</v>
      </c>
      <c r="G8" s="3">
        <f t="shared" si="1"/>
        <v>11674</v>
      </c>
      <c r="H8" s="4">
        <f t="shared" si="2"/>
        <v>-8.123249299719888</v>
      </c>
      <c r="I8" s="4">
        <f t="shared" si="3"/>
        <v>7.112375533428166</v>
      </c>
      <c r="J8" s="5">
        <f t="shared" si="4"/>
        <v>-6.405836607071273</v>
      </c>
    </row>
    <row r="9" spans="1:10" ht="15">
      <c r="A9" s="6" t="s">
        <v>8</v>
      </c>
      <c r="B9" s="7">
        <v>7182</v>
      </c>
      <c r="C9" s="7">
        <v>3062</v>
      </c>
      <c r="D9" s="7">
        <f t="shared" si="0"/>
        <v>10244</v>
      </c>
      <c r="E9" s="7">
        <v>6903</v>
      </c>
      <c r="F9" s="7">
        <v>4983</v>
      </c>
      <c r="G9" s="7">
        <f t="shared" si="1"/>
        <v>11886</v>
      </c>
      <c r="H9" s="8">
        <f t="shared" si="2"/>
        <v>-3.8847117794486214</v>
      </c>
      <c r="I9" s="8">
        <f t="shared" si="3"/>
        <v>62.73677335075114</v>
      </c>
      <c r="J9" s="9">
        <f t="shared" si="4"/>
        <v>16.028894962905117</v>
      </c>
    </row>
    <row r="10" spans="1:10" ht="15">
      <c r="A10" s="10" t="s">
        <v>56</v>
      </c>
      <c r="B10" s="3">
        <v>441</v>
      </c>
      <c r="C10" s="3">
        <v>24</v>
      </c>
      <c r="D10" s="3">
        <f t="shared" si="0"/>
        <v>465</v>
      </c>
      <c r="E10" s="3">
        <v>418</v>
      </c>
      <c r="F10" s="3">
        <v>84</v>
      </c>
      <c r="G10" s="3">
        <f t="shared" si="1"/>
        <v>502</v>
      </c>
      <c r="H10" s="4">
        <f t="shared" si="2"/>
        <v>-5.215419501133787</v>
      </c>
      <c r="I10" s="4">
        <f t="shared" si="3"/>
        <v>250</v>
      </c>
      <c r="J10" s="5">
        <f t="shared" si="4"/>
        <v>7.956989247311828</v>
      </c>
    </row>
    <row r="11" spans="1:10" ht="15">
      <c r="A11" s="6" t="s">
        <v>9</v>
      </c>
      <c r="B11" s="7">
        <v>876</v>
      </c>
      <c r="C11" s="7">
        <v>9</v>
      </c>
      <c r="D11" s="7">
        <f t="shared" si="0"/>
        <v>885</v>
      </c>
      <c r="E11" s="7">
        <v>907</v>
      </c>
      <c r="F11" s="7">
        <v>31</v>
      </c>
      <c r="G11" s="7">
        <f t="shared" si="1"/>
        <v>938</v>
      </c>
      <c r="H11" s="8">
        <f t="shared" si="2"/>
        <v>3.5388127853881275</v>
      </c>
      <c r="I11" s="8">
        <f t="shared" si="3"/>
        <v>244.44444444444446</v>
      </c>
      <c r="J11" s="9">
        <f t="shared" si="4"/>
        <v>5.988700564971752</v>
      </c>
    </row>
    <row r="12" spans="1:10" ht="15">
      <c r="A12" s="10" t="s">
        <v>10</v>
      </c>
      <c r="B12" s="3">
        <v>1326</v>
      </c>
      <c r="C12" s="3">
        <v>0</v>
      </c>
      <c r="D12" s="3">
        <f t="shared" si="0"/>
        <v>1326</v>
      </c>
      <c r="E12" s="3">
        <v>1271</v>
      </c>
      <c r="F12" s="3">
        <v>0</v>
      </c>
      <c r="G12" s="3">
        <f t="shared" si="1"/>
        <v>1271</v>
      </c>
      <c r="H12" s="4">
        <f t="shared" si="2"/>
        <v>-4.147812971342383</v>
      </c>
      <c r="I12" s="4">
        <f t="shared" si="3"/>
        <v>0</v>
      </c>
      <c r="J12" s="5">
        <f t="shared" si="4"/>
        <v>-4.147812971342383</v>
      </c>
    </row>
    <row r="13" spans="1:10" ht="15">
      <c r="A13" s="6" t="s">
        <v>11</v>
      </c>
      <c r="B13" s="7">
        <v>5207</v>
      </c>
      <c r="C13" s="7">
        <v>767</v>
      </c>
      <c r="D13" s="7">
        <f t="shared" si="0"/>
        <v>5974</v>
      </c>
      <c r="E13" s="7">
        <v>4595</v>
      </c>
      <c r="F13" s="7">
        <v>701</v>
      </c>
      <c r="G13" s="7">
        <f t="shared" si="1"/>
        <v>5296</v>
      </c>
      <c r="H13" s="8">
        <f t="shared" si="2"/>
        <v>-11.753408872671404</v>
      </c>
      <c r="I13" s="8">
        <f t="shared" si="3"/>
        <v>-8.604954367666231</v>
      </c>
      <c r="J13" s="9">
        <f t="shared" si="4"/>
        <v>-11.349179779042517</v>
      </c>
    </row>
    <row r="14" spans="1:10" ht="15">
      <c r="A14" s="10" t="s">
        <v>12</v>
      </c>
      <c r="B14" s="3">
        <v>3597</v>
      </c>
      <c r="C14" s="3">
        <v>87</v>
      </c>
      <c r="D14" s="3">
        <f t="shared" si="0"/>
        <v>3684</v>
      </c>
      <c r="E14" s="3">
        <v>3134</v>
      </c>
      <c r="F14" s="3">
        <v>122</v>
      </c>
      <c r="G14" s="3">
        <f t="shared" si="1"/>
        <v>3256</v>
      </c>
      <c r="H14" s="4">
        <f t="shared" si="2"/>
        <v>-12.871837642479845</v>
      </c>
      <c r="I14" s="4">
        <f t="shared" si="3"/>
        <v>40.229885057471265</v>
      </c>
      <c r="J14" s="5">
        <f t="shared" si="4"/>
        <v>-11.617806731813246</v>
      </c>
    </row>
    <row r="15" spans="1:10" ht="15">
      <c r="A15" s="6" t="s">
        <v>13</v>
      </c>
      <c r="B15" s="7">
        <v>1583</v>
      </c>
      <c r="C15" s="7">
        <v>13</v>
      </c>
      <c r="D15" s="7">
        <f t="shared" si="0"/>
        <v>1596</v>
      </c>
      <c r="E15" s="7">
        <v>1119</v>
      </c>
      <c r="F15" s="7">
        <v>8</v>
      </c>
      <c r="G15" s="7">
        <f t="shared" si="1"/>
        <v>1127</v>
      </c>
      <c r="H15" s="8">
        <f t="shared" si="2"/>
        <v>-29.311433986102337</v>
      </c>
      <c r="I15" s="8">
        <f t="shared" si="3"/>
        <v>-38.46153846153847</v>
      </c>
      <c r="J15" s="9">
        <f t="shared" si="4"/>
        <v>-29.385964912280706</v>
      </c>
    </row>
    <row r="16" spans="1:10" ht="15">
      <c r="A16" s="10" t="s">
        <v>14</v>
      </c>
      <c r="B16" s="3">
        <v>2733</v>
      </c>
      <c r="C16" s="3">
        <v>296</v>
      </c>
      <c r="D16" s="3">
        <f t="shared" si="0"/>
        <v>3029</v>
      </c>
      <c r="E16" s="3">
        <v>2392</v>
      </c>
      <c r="F16" s="3">
        <v>276</v>
      </c>
      <c r="G16" s="3">
        <f t="shared" si="1"/>
        <v>2668</v>
      </c>
      <c r="H16" s="4">
        <f t="shared" si="2"/>
        <v>-12.47713135748262</v>
      </c>
      <c r="I16" s="4">
        <f t="shared" si="3"/>
        <v>-6.756756756756757</v>
      </c>
      <c r="J16" s="5">
        <f t="shared" si="4"/>
        <v>-11.918124793661274</v>
      </c>
    </row>
    <row r="17" spans="1:10" ht="15">
      <c r="A17" s="6" t="s">
        <v>15</v>
      </c>
      <c r="B17" s="7">
        <v>320</v>
      </c>
      <c r="C17" s="7">
        <v>14</v>
      </c>
      <c r="D17" s="7">
        <f t="shared" si="0"/>
        <v>334</v>
      </c>
      <c r="E17" s="7">
        <v>237</v>
      </c>
      <c r="F17" s="7">
        <v>3</v>
      </c>
      <c r="G17" s="7">
        <f t="shared" si="1"/>
        <v>240</v>
      </c>
      <c r="H17" s="8">
        <f t="shared" si="2"/>
        <v>-25.937500000000004</v>
      </c>
      <c r="I17" s="8">
        <f t="shared" si="3"/>
        <v>-78.57142857142857</v>
      </c>
      <c r="J17" s="9">
        <f t="shared" si="4"/>
        <v>-28.143712574850298</v>
      </c>
    </row>
    <row r="18" spans="1:10" ht="15">
      <c r="A18" s="10" t="s">
        <v>16</v>
      </c>
      <c r="B18" s="3">
        <v>344</v>
      </c>
      <c r="C18" s="3">
        <v>0</v>
      </c>
      <c r="D18" s="3">
        <f t="shared" si="0"/>
        <v>344</v>
      </c>
      <c r="E18" s="3">
        <v>350</v>
      </c>
      <c r="F18" s="3">
        <v>0</v>
      </c>
      <c r="G18" s="3">
        <f t="shared" si="1"/>
        <v>350</v>
      </c>
      <c r="H18" s="4">
        <f t="shared" si="2"/>
        <v>1.744186046511628</v>
      </c>
      <c r="I18" s="4">
        <f t="shared" si="3"/>
        <v>0</v>
      </c>
      <c r="J18" s="5">
        <f t="shared" si="4"/>
        <v>1.744186046511628</v>
      </c>
    </row>
    <row r="19" spans="1:10" ht="15">
      <c r="A19" s="6" t="s">
        <v>17</v>
      </c>
      <c r="B19" s="7">
        <v>247</v>
      </c>
      <c r="C19" s="7">
        <v>18</v>
      </c>
      <c r="D19" s="7">
        <f t="shared" si="0"/>
        <v>265</v>
      </c>
      <c r="E19" s="7">
        <v>219</v>
      </c>
      <c r="F19" s="7">
        <v>19</v>
      </c>
      <c r="G19" s="7">
        <f t="shared" si="1"/>
        <v>238</v>
      </c>
      <c r="H19" s="8">
        <f t="shared" si="2"/>
        <v>-11.336032388663968</v>
      </c>
      <c r="I19" s="8">
        <f t="shared" si="3"/>
        <v>5.555555555555555</v>
      </c>
      <c r="J19" s="9">
        <f t="shared" si="4"/>
        <v>-10.18867924528302</v>
      </c>
    </row>
    <row r="20" spans="1:10" ht="15">
      <c r="A20" s="10" t="s">
        <v>57</v>
      </c>
      <c r="B20" s="3">
        <v>0</v>
      </c>
      <c r="C20" s="3">
        <v>0</v>
      </c>
      <c r="D20" s="3"/>
      <c r="E20" s="3">
        <v>0</v>
      </c>
      <c r="F20" s="3">
        <v>0</v>
      </c>
      <c r="G20" s="3"/>
      <c r="H20" s="4">
        <f t="shared" si="2"/>
        <v>0</v>
      </c>
      <c r="I20" s="4">
        <f t="shared" si="3"/>
        <v>0</v>
      </c>
      <c r="J20" s="5">
        <f t="shared" si="4"/>
        <v>0</v>
      </c>
    </row>
    <row r="21" spans="1:10" ht="15">
      <c r="A21" s="6" t="s">
        <v>18</v>
      </c>
      <c r="B21" s="7">
        <v>306</v>
      </c>
      <c r="C21" s="7">
        <v>27</v>
      </c>
      <c r="D21" s="7">
        <f t="shared" si="0"/>
        <v>333</v>
      </c>
      <c r="E21" s="7">
        <v>261</v>
      </c>
      <c r="F21" s="7">
        <v>14</v>
      </c>
      <c r="G21" s="7">
        <f t="shared" si="1"/>
        <v>275</v>
      </c>
      <c r="H21" s="8">
        <f t="shared" si="2"/>
        <v>-14.705882352941178</v>
      </c>
      <c r="I21" s="8">
        <f t="shared" si="3"/>
        <v>-48.148148148148145</v>
      </c>
      <c r="J21" s="9">
        <f t="shared" si="4"/>
        <v>-17.417417417417415</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756</v>
      </c>
      <c r="C23" s="7">
        <v>10</v>
      </c>
      <c r="D23" s="7">
        <f t="shared" si="0"/>
        <v>766</v>
      </c>
      <c r="E23" s="7">
        <v>643</v>
      </c>
      <c r="F23" s="7">
        <v>1</v>
      </c>
      <c r="G23" s="7">
        <f t="shared" si="1"/>
        <v>644</v>
      </c>
      <c r="H23" s="8">
        <f t="shared" si="2"/>
        <v>-14.947089947089948</v>
      </c>
      <c r="I23" s="8">
        <f t="shared" si="3"/>
        <v>-90</v>
      </c>
      <c r="J23" s="9">
        <f t="shared" si="4"/>
        <v>-15.926892950391643</v>
      </c>
    </row>
    <row r="24" spans="1:10" ht="15">
      <c r="A24" s="10" t="s">
        <v>21</v>
      </c>
      <c r="B24" s="3">
        <v>238</v>
      </c>
      <c r="C24" s="3">
        <v>3</v>
      </c>
      <c r="D24" s="3">
        <f t="shared" si="0"/>
        <v>241</v>
      </c>
      <c r="E24" s="3">
        <v>222</v>
      </c>
      <c r="F24" s="3">
        <v>2</v>
      </c>
      <c r="G24" s="3">
        <f t="shared" si="1"/>
        <v>224</v>
      </c>
      <c r="H24" s="4">
        <f t="shared" si="2"/>
        <v>-6.722689075630252</v>
      </c>
      <c r="I24" s="4">
        <f t="shared" si="3"/>
        <v>-33.33333333333333</v>
      </c>
      <c r="J24" s="5">
        <f t="shared" si="4"/>
        <v>-7.053941908713693</v>
      </c>
    </row>
    <row r="25" spans="1:10" ht="15">
      <c r="A25" s="6" t="s">
        <v>22</v>
      </c>
      <c r="B25" s="7">
        <v>273</v>
      </c>
      <c r="C25" s="7">
        <v>50</v>
      </c>
      <c r="D25" s="7">
        <f t="shared" si="0"/>
        <v>323</v>
      </c>
      <c r="E25" s="7">
        <v>268</v>
      </c>
      <c r="F25" s="7">
        <v>28</v>
      </c>
      <c r="G25" s="7">
        <f t="shared" si="1"/>
        <v>296</v>
      </c>
      <c r="H25" s="8">
        <f t="shared" si="2"/>
        <v>-1.8315018315018317</v>
      </c>
      <c r="I25" s="8">
        <f t="shared" si="3"/>
        <v>-44</v>
      </c>
      <c r="J25" s="9">
        <f t="shared" si="4"/>
        <v>-8.359133126934983</v>
      </c>
    </row>
    <row r="26" spans="1:10" ht="15">
      <c r="A26" s="10" t="s">
        <v>23</v>
      </c>
      <c r="B26" s="3">
        <v>225</v>
      </c>
      <c r="C26" s="3">
        <v>5</v>
      </c>
      <c r="D26" s="3">
        <f t="shared" si="0"/>
        <v>230</v>
      </c>
      <c r="E26" s="3">
        <v>122</v>
      </c>
      <c r="F26" s="3">
        <v>2</v>
      </c>
      <c r="G26" s="3">
        <f t="shared" si="1"/>
        <v>124</v>
      </c>
      <c r="H26" s="4">
        <f t="shared" si="2"/>
        <v>-45.77777777777778</v>
      </c>
      <c r="I26" s="4">
        <f t="shared" si="3"/>
        <v>-60</v>
      </c>
      <c r="J26" s="5">
        <f t="shared" si="4"/>
        <v>-46.08695652173913</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714</v>
      </c>
      <c r="C28" s="3">
        <v>62</v>
      </c>
      <c r="D28" s="3">
        <f t="shared" si="0"/>
        <v>776</v>
      </c>
      <c r="E28" s="3">
        <v>628</v>
      </c>
      <c r="F28" s="3">
        <v>58</v>
      </c>
      <c r="G28" s="3">
        <f t="shared" si="1"/>
        <v>686</v>
      </c>
      <c r="H28" s="4">
        <f t="shared" si="2"/>
        <v>-12.044817927170868</v>
      </c>
      <c r="I28" s="4">
        <f t="shared" si="3"/>
        <v>-6.451612903225806</v>
      </c>
      <c r="J28" s="5">
        <f t="shared" si="4"/>
        <v>-11.597938144329897</v>
      </c>
    </row>
    <row r="29" spans="1:10" ht="15">
      <c r="A29" s="6" t="s">
        <v>26</v>
      </c>
      <c r="B29" s="7">
        <v>2135</v>
      </c>
      <c r="C29" s="7">
        <v>98</v>
      </c>
      <c r="D29" s="7">
        <f t="shared" si="0"/>
        <v>2233</v>
      </c>
      <c r="E29" s="7">
        <v>1804</v>
      </c>
      <c r="F29" s="7">
        <v>35</v>
      </c>
      <c r="G29" s="7">
        <f t="shared" si="1"/>
        <v>1839</v>
      </c>
      <c r="H29" s="8">
        <f t="shared" si="2"/>
        <v>-15.503512880562061</v>
      </c>
      <c r="I29" s="8">
        <f t="shared" si="3"/>
        <v>-64.28571428571429</v>
      </c>
      <c r="J29" s="9">
        <f t="shared" si="4"/>
        <v>-17.644424540976264</v>
      </c>
    </row>
    <row r="30" spans="1:10" ht="15">
      <c r="A30" s="10" t="s">
        <v>27</v>
      </c>
      <c r="B30" s="3">
        <v>1084</v>
      </c>
      <c r="C30" s="3">
        <v>28</v>
      </c>
      <c r="D30" s="3">
        <f t="shared" si="0"/>
        <v>1112</v>
      </c>
      <c r="E30" s="3">
        <v>902</v>
      </c>
      <c r="F30" s="3">
        <v>22</v>
      </c>
      <c r="G30" s="3">
        <f t="shared" si="1"/>
        <v>924</v>
      </c>
      <c r="H30" s="4">
        <f t="shared" si="2"/>
        <v>-16.789667896678967</v>
      </c>
      <c r="I30" s="4">
        <f t="shared" si="3"/>
        <v>-21.428571428571427</v>
      </c>
      <c r="J30" s="5">
        <f t="shared" si="4"/>
        <v>-16.906474820143885</v>
      </c>
    </row>
    <row r="31" spans="1:10" ht="15">
      <c r="A31" s="6" t="s">
        <v>28</v>
      </c>
      <c r="B31" s="7">
        <v>496</v>
      </c>
      <c r="C31" s="7">
        <v>0</v>
      </c>
      <c r="D31" s="7">
        <f t="shared" si="0"/>
        <v>496</v>
      </c>
      <c r="E31" s="7">
        <v>439</v>
      </c>
      <c r="F31" s="7">
        <v>3</v>
      </c>
      <c r="G31" s="7">
        <f t="shared" si="1"/>
        <v>442</v>
      </c>
      <c r="H31" s="8">
        <f t="shared" si="2"/>
        <v>-11.491935483870968</v>
      </c>
      <c r="I31" s="8">
        <f t="shared" si="3"/>
        <v>0</v>
      </c>
      <c r="J31" s="9">
        <f t="shared" si="4"/>
        <v>-10.887096774193548</v>
      </c>
    </row>
    <row r="32" spans="1:10" ht="15">
      <c r="A32" s="10" t="s">
        <v>58</v>
      </c>
      <c r="B32" s="3">
        <v>5</v>
      </c>
      <c r="C32" s="3">
        <v>72</v>
      </c>
      <c r="D32" s="3">
        <f t="shared" si="0"/>
        <v>77</v>
      </c>
      <c r="E32" s="3">
        <v>1</v>
      </c>
      <c r="F32" s="3">
        <v>67</v>
      </c>
      <c r="G32" s="3">
        <f t="shared" si="1"/>
        <v>68</v>
      </c>
      <c r="H32" s="4">
        <f t="shared" si="2"/>
        <v>-80</v>
      </c>
      <c r="I32" s="4">
        <f t="shared" si="3"/>
        <v>-6.944444444444445</v>
      </c>
      <c r="J32" s="5">
        <f t="shared" si="4"/>
        <v>-11.688311688311687</v>
      </c>
    </row>
    <row r="33" spans="1:10" ht="15">
      <c r="A33" s="6" t="s">
        <v>70</v>
      </c>
      <c r="B33" s="7">
        <v>100</v>
      </c>
      <c r="C33" s="7">
        <v>0</v>
      </c>
      <c r="D33" s="7">
        <f t="shared" si="0"/>
        <v>100</v>
      </c>
      <c r="E33" s="7">
        <v>106</v>
      </c>
      <c r="F33" s="7">
        <v>0</v>
      </c>
      <c r="G33" s="7">
        <f t="shared" si="1"/>
        <v>106</v>
      </c>
      <c r="H33" s="8">
        <f t="shared" si="2"/>
        <v>6</v>
      </c>
      <c r="I33" s="8">
        <f t="shared" si="3"/>
        <v>0</v>
      </c>
      <c r="J33" s="9">
        <f t="shared" si="4"/>
        <v>6</v>
      </c>
    </row>
    <row r="34" spans="1:10" ht="15">
      <c r="A34" s="10" t="s">
        <v>29</v>
      </c>
      <c r="B34" s="3">
        <v>1118</v>
      </c>
      <c r="C34" s="3">
        <v>274</v>
      </c>
      <c r="D34" s="3">
        <f t="shared" si="0"/>
        <v>1392</v>
      </c>
      <c r="E34" s="3">
        <v>1231</v>
      </c>
      <c r="F34" s="3">
        <v>292</v>
      </c>
      <c r="G34" s="3">
        <f t="shared" si="1"/>
        <v>1523</v>
      </c>
      <c r="H34" s="4">
        <f t="shared" si="2"/>
        <v>10.107334525939176</v>
      </c>
      <c r="I34" s="4">
        <f t="shared" si="3"/>
        <v>6.569343065693431</v>
      </c>
      <c r="J34" s="5">
        <f t="shared" si="4"/>
        <v>9.410919540229886</v>
      </c>
    </row>
    <row r="35" spans="1:10" ht="15">
      <c r="A35" s="6" t="s">
        <v>69</v>
      </c>
      <c r="B35" s="7">
        <v>306</v>
      </c>
      <c r="C35" s="7">
        <v>0</v>
      </c>
      <c r="D35" s="7">
        <f t="shared" si="0"/>
        <v>306</v>
      </c>
      <c r="E35" s="7">
        <v>286</v>
      </c>
      <c r="F35" s="7">
        <v>0</v>
      </c>
      <c r="G35" s="7">
        <f t="shared" si="1"/>
        <v>286</v>
      </c>
      <c r="H35" s="8">
        <f t="shared" si="2"/>
        <v>-6.535947712418301</v>
      </c>
      <c r="I35" s="8">
        <f t="shared" si="3"/>
        <v>0</v>
      </c>
      <c r="J35" s="9">
        <f t="shared" si="4"/>
        <v>-6.535947712418301</v>
      </c>
    </row>
    <row r="36" spans="1:10" ht="15">
      <c r="A36" s="10" t="s">
        <v>30</v>
      </c>
      <c r="B36" s="3">
        <v>110</v>
      </c>
      <c r="C36" s="3">
        <v>12</v>
      </c>
      <c r="D36" s="3">
        <f t="shared" si="0"/>
        <v>122</v>
      </c>
      <c r="E36" s="3">
        <v>108</v>
      </c>
      <c r="F36" s="3">
        <v>43</v>
      </c>
      <c r="G36" s="3">
        <f t="shared" si="1"/>
        <v>151</v>
      </c>
      <c r="H36" s="4">
        <f t="shared" si="2"/>
        <v>-1.8181818181818181</v>
      </c>
      <c r="I36" s="4">
        <f t="shared" si="3"/>
        <v>258.33333333333337</v>
      </c>
      <c r="J36" s="5">
        <f t="shared" si="4"/>
        <v>23.770491803278688</v>
      </c>
    </row>
    <row r="37" spans="1:10" ht="15">
      <c r="A37" s="6" t="s">
        <v>31</v>
      </c>
      <c r="B37" s="7">
        <v>338</v>
      </c>
      <c r="C37" s="7">
        <v>3</v>
      </c>
      <c r="D37" s="7">
        <f t="shared" si="0"/>
        <v>341</v>
      </c>
      <c r="E37" s="7">
        <v>319</v>
      </c>
      <c r="F37" s="7">
        <v>0</v>
      </c>
      <c r="G37" s="7">
        <f t="shared" si="1"/>
        <v>319</v>
      </c>
      <c r="H37" s="8">
        <f t="shared" si="2"/>
        <v>-5.621301775147929</v>
      </c>
      <c r="I37" s="8">
        <f t="shared" si="3"/>
        <v>-100</v>
      </c>
      <c r="J37" s="9">
        <f t="shared" si="4"/>
        <v>-6.451612903225806</v>
      </c>
    </row>
    <row r="38" spans="1:10" ht="15">
      <c r="A38" s="10" t="s">
        <v>32</v>
      </c>
      <c r="B38" s="3">
        <v>669</v>
      </c>
      <c r="C38" s="3">
        <v>0</v>
      </c>
      <c r="D38" s="3">
        <f t="shared" si="0"/>
        <v>669</v>
      </c>
      <c r="E38" s="3">
        <v>650</v>
      </c>
      <c r="F38" s="3">
        <v>0</v>
      </c>
      <c r="G38" s="3">
        <f t="shared" si="1"/>
        <v>650</v>
      </c>
      <c r="H38" s="4">
        <f t="shared" si="2"/>
        <v>-2.8400597907324365</v>
      </c>
      <c r="I38" s="4">
        <f t="shared" si="3"/>
        <v>0</v>
      </c>
      <c r="J38" s="5">
        <f t="shared" si="4"/>
        <v>-2.8400597907324365</v>
      </c>
    </row>
    <row r="39" spans="1:10" ht="15">
      <c r="A39" s="6" t="s">
        <v>33</v>
      </c>
      <c r="B39" s="7">
        <v>103</v>
      </c>
      <c r="C39" s="7">
        <v>7</v>
      </c>
      <c r="D39" s="7">
        <f t="shared" si="0"/>
        <v>110</v>
      </c>
      <c r="E39" s="7">
        <v>75</v>
      </c>
      <c r="F39" s="7">
        <v>1</v>
      </c>
      <c r="G39" s="7">
        <f t="shared" si="1"/>
        <v>76</v>
      </c>
      <c r="H39" s="8">
        <f t="shared" si="2"/>
        <v>-27.184466019417474</v>
      </c>
      <c r="I39" s="8">
        <f t="shared" si="3"/>
        <v>-85.71428571428571</v>
      </c>
      <c r="J39" s="9">
        <f t="shared" si="4"/>
        <v>-30.909090909090907</v>
      </c>
    </row>
    <row r="40" spans="1:10" ht="15">
      <c r="A40" s="10" t="s">
        <v>34</v>
      </c>
      <c r="B40" s="3">
        <v>1822</v>
      </c>
      <c r="C40" s="3">
        <v>227</v>
      </c>
      <c r="D40" s="3">
        <f t="shared" si="0"/>
        <v>2049</v>
      </c>
      <c r="E40" s="3">
        <v>1951</v>
      </c>
      <c r="F40" s="3">
        <v>272</v>
      </c>
      <c r="G40" s="3">
        <f t="shared" si="1"/>
        <v>2223</v>
      </c>
      <c r="H40" s="4">
        <f t="shared" si="2"/>
        <v>7.0801317233809</v>
      </c>
      <c r="I40" s="4">
        <f t="shared" si="3"/>
        <v>19.823788546255507</v>
      </c>
      <c r="J40" s="5">
        <f t="shared" si="4"/>
        <v>8.49194729136164</v>
      </c>
    </row>
    <row r="41" spans="1:10" ht="15">
      <c r="A41" s="6" t="s">
        <v>35</v>
      </c>
      <c r="B41" s="7">
        <v>52</v>
      </c>
      <c r="C41" s="7">
        <v>12</v>
      </c>
      <c r="D41" s="7">
        <f t="shared" si="0"/>
        <v>64</v>
      </c>
      <c r="E41" s="7">
        <v>53</v>
      </c>
      <c r="F41" s="7">
        <v>7</v>
      </c>
      <c r="G41" s="7">
        <f t="shared" si="1"/>
        <v>60</v>
      </c>
      <c r="H41" s="8">
        <f t="shared" si="2"/>
        <v>1.9230769230769231</v>
      </c>
      <c r="I41" s="8">
        <f t="shared" si="3"/>
        <v>-41.66666666666667</v>
      </c>
      <c r="J41" s="9">
        <f t="shared" si="4"/>
        <v>-6.25</v>
      </c>
    </row>
    <row r="42" spans="1:10" ht="15">
      <c r="A42" s="10" t="s">
        <v>36</v>
      </c>
      <c r="B42" s="3">
        <v>1189</v>
      </c>
      <c r="C42" s="3">
        <v>148</v>
      </c>
      <c r="D42" s="3">
        <f t="shared" si="0"/>
        <v>1337</v>
      </c>
      <c r="E42" s="3">
        <v>1031</v>
      </c>
      <c r="F42" s="3">
        <v>111</v>
      </c>
      <c r="G42" s="3">
        <f t="shared" si="1"/>
        <v>1142</v>
      </c>
      <c r="H42" s="4">
        <f t="shared" si="2"/>
        <v>-13.288477712363331</v>
      </c>
      <c r="I42" s="4">
        <f t="shared" si="3"/>
        <v>-25</v>
      </c>
      <c r="J42" s="5">
        <f t="shared" si="4"/>
        <v>-14.584891548242334</v>
      </c>
    </row>
    <row r="43" spans="1:10" ht="15">
      <c r="A43" s="6" t="s">
        <v>37</v>
      </c>
      <c r="B43" s="7">
        <v>948</v>
      </c>
      <c r="C43" s="7">
        <v>12</v>
      </c>
      <c r="D43" s="7">
        <f t="shared" si="0"/>
        <v>960</v>
      </c>
      <c r="E43" s="7">
        <v>782</v>
      </c>
      <c r="F43" s="7">
        <v>6</v>
      </c>
      <c r="G43" s="7">
        <f t="shared" si="1"/>
        <v>788</v>
      </c>
      <c r="H43" s="8">
        <f t="shared" si="2"/>
        <v>-17.51054852320675</v>
      </c>
      <c r="I43" s="8">
        <f t="shared" si="3"/>
        <v>-50</v>
      </c>
      <c r="J43" s="9">
        <f t="shared" si="4"/>
        <v>-17.916666666666668</v>
      </c>
    </row>
    <row r="44" spans="1:10" ht="15">
      <c r="A44" s="10" t="s">
        <v>38</v>
      </c>
      <c r="B44" s="3">
        <v>786</v>
      </c>
      <c r="C44" s="3">
        <v>20</v>
      </c>
      <c r="D44" s="3">
        <f t="shared" si="0"/>
        <v>806</v>
      </c>
      <c r="E44" s="3">
        <v>648</v>
      </c>
      <c r="F44" s="3">
        <v>2</v>
      </c>
      <c r="G44" s="3">
        <f t="shared" si="1"/>
        <v>650</v>
      </c>
      <c r="H44" s="4">
        <f t="shared" si="2"/>
        <v>-17.557251908396946</v>
      </c>
      <c r="I44" s="4">
        <f t="shared" si="3"/>
        <v>-90</v>
      </c>
      <c r="J44" s="5">
        <f t="shared" si="4"/>
        <v>-19.35483870967742</v>
      </c>
    </row>
    <row r="45" spans="1:10" ht="15">
      <c r="A45" s="6" t="s">
        <v>72</v>
      </c>
      <c r="B45" s="7">
        <v>580</v>
      </c>
      <c r="C45" s="7">
        <v>2</v>
      </c>
      <c r="D45" s="7">
        <f t="shared" si="0"/>
        <v>582</v>
      </c>
      <c r="E45" s="7">
        <v>391</v>
      </c>
      <c r="F45" s="7">
        <v>1</v>
      </c>
      <c r="G45" s="7">
        <f t="shared" si="1"/>
        <v>392</v>
      </c>
      <c r="H45" s="8">
        <f t="shared" si="2"/>
        <v>-32.58620689655172</v>
      </c>
      <c r="I45" s="8">
        <f t="shared" si="3"/>
        <v>-50</v>
      </c>
      <c r="J45" s="9">
        <f t="shared" si="4"/>
        <v>-32.64604810996563</v>
      </c>
    </row>
    <row r="46" spans="1:10" ht="15">
      <c r="A46" s="10" t="s">
        <v>39</v>
      </c>
      <c r="B46" s="3">
        <v>292</v>
      </c>
      <c r="C46" s="3">
        <v>4</v>
      </c>
      <c r="D46" s="3">
        <f t="shared" si="0"/>
        <v>296</v>
      </c>
      <c r="E46" s="3">
        <v>345</v>
      </c>
      <c r="F46" s="3">
        <v>5</v>
      </c>
      <c r="G46" s="3">
        <f t="shared" si="1"/>
        <v>350</v>
      </c>
      <c r="H46" s="4">
        <f t="shared" si="2"/>
        <v>18.15068493150685</v>
      </c>
      <c r="I46" s="4">
        <f t="shared" si="3"/>
        <v>25</v>
      </c>
      <c r="J46" s="5">
        <f t="shared" si="4"/>
        <v>18.243243243243242</v>
      </c>
    </row>
    <row r="47" spans="1:10" ht="15">
      <c r="A47" s="6" t="s">
        <v>40</v>
      </c>
      <c r="B47" s="7">
        <v>1116</v>
      </c>
      <c r="C47" s="7">
        <v>22</v>
      </c>
      <c r="D47" s="7">
        <f t="shared" si="0"/>
        <v>1138</v>
      </c>
      <c r="E47" s="7">
        <v>1069</v>
      </c>
      <c r="F47" s="7">
        <v>15</v>
      </c>
      <c r="G47" s="7">
        <f t="shared" si="1"/>
        <v>1084</v>
      </c>
      <c r="H47" s="8">
        <f t="shared" si="2"/>
        <v>-4.211469534050179</v>
      </c>
      <c r="I47" s="8">
        <f t="shared" si="3"/>
        <v>-31.818181818181817</v>
      </c>
      <c r="J47" s="9">
        <f t="shared" si="4"/>
        <v>-4.745166959578207</v>
      </c>
    </row>
    <row r="48" spans="1:10" ht="15">
      <c r="A48" s="10" t="s">
        <v>41</v>
      </c>
      <c r="B48" s="3">
        <v>1852</v>
      </c>
      <c r="C48" s="3">
        <v>44</v>
      </c>
      <c r="D48" s="3">
        <f t="shared" si="0"/>
        <v>1896</v>
      </c>
      <c r="E48" s="3">
        <v>1538</v>
      </c>
      <c r="F48" s="3">
        <v>44</v>
      </c>
      <c r="G48" s="3">
        <f t="shared" si="1"/>
        <v>1582</v>
      </c>
      <c r="H48" s="4">
        <f t="shared" si="2"/>
        <v>-16.954643628509718</v>
      </c>
      <c r="I48" s="4">
        <f t="shared" si="3"/>
        <v>0</v>
      </c>
      <c r="J48" s="5">
        <f t="shared" si="4"/>
        <v>-16.561181434599156</v>
      </c>
    </row>
    <row r="49" spans="1:10" ht="15">
      <c r="A49" s="6" t="s">
        <v>42</v>
      </c>
      <c r="B49" s="7">
        <v>0</v>
      </c>
      <c r="C49" s="7">
        <v>0</v>
      </c>
      <c r="D49" s="7">
        <f t="shared" si="0"/>
        <v>0</v>
      </c>
      <c r="E49" s="7">
        <v>0</v>
      </c>
      <c r="F49" s="7">
        <v>0</v>
      </c>
      <c r="G49" s="7">
        <f t="shared" si="1"/>
        <v>0</v>
      </c>
      <c r="H49" s="8">
        <f t="shared" si="2"/>
        <v>0</v>
      </c>
      <c r="I49" s="8">
        <f t="shared" si="3"/>
        <v>0</v>
      </c>
      <c r="J49" s="9">
        <f t="shared" si="4"/>
        <v>0</v>
      </c>
    </row>
    <row r="50" spans="1:10" ht="15">
      <c r="A50" s="10" t="s">
        <v>43</v>
      </c>
      <c r="B50" s="3">
        <v>234</v>
      </c>
      <c r="C50" s="3">
        <v>4</v>
      </c>
      <c r="D50" s="3">
        <f t="shared" si="0"/>
        <v>238</v>
      </c>
      <c r="E50" s="3">
        <v>158</v>
      </c>
      <c r="F50" s="3">
        <v>0</v>
      </c>
      <c r="G50" s="3">
        <f t="shared" si="1"/>
        <v>158</v>
      </c>
      <c r="H50" s="4">
        <f t="shared" si="2"/>
        <v>-32.47863247863248</v>
      </c>
      <c r="I50" s="4">
        <f t="shared" si="3"/>
        <v>-100</v>
      </c>
      <c r="J50" s="5">
        <f t="shared" si="4"/>
        <v>-33.61344537815126</v>
      </c>
    </row>
    <row r="51" spans="1:10" ht="15">
      <c r="A51" s="6" t="s">
        <v>44</v>
      </c>
      <c r="B51" s="7">
        <v>542</v>
      </c>
      <c r="C51" s="7">
        <v>21</v>
      </c>
      <c r="D51" s="7">
        <f t="shared" si="0"/>
        <v>563</v>
      </c>
      <c r="E51" s="7">
        <v>530</v>
      </c>
      <c r="F51" s="7">
        <v>9</v>
      </c>
      <c r="G51" s="7">
        <f t="shared" si="1"/>
        <v>539</v>
      </c>
      <c r="H51" s="8">
        <f t="shared" si="2"/>
        <v>-2.214022140221402</v>
      </c>
      <c r="I51" s="8">
        <f t="shared" si="3"/>
        <v>-57.14285714285714</v>
      </c>
      <c r="J51" s="9">
        <f t="shared" si="4"/>
        <v>-4.262877442273535</v>
      </c>
    </row>
    <row r="52" spans="1:10" ht="15">
      <c r="A52" s="10" t="s">
        <v>45</v>
      </c>
      <c r="B52" s="3">
        <v>1074</v>
      </c>
      <c r="C52" s="3">
        <v>42</v>
      </c>
      <c r="D52" s="3">
        <f t="shared" si="0"/>
        <v>1116</v>
      </c>
      <c r="E52" s="3">
        <v>747</v>
      </c>
      <c r="F52" s="3">
        <v>17</v>
      </c>
      <c r="G52" s="3">
        <f t="shared" si="1"/>
        <v>764</v>
      </c>
      <c r="H52" s="4">
        <f t="shared" si="2"/>
        <v>-30.446927374301673</v>
      </c>
      <c r="I52" s="4">
        <f t="shared" si="3"/>
        <v>-59.523809523809526</v>
      </c>
      <c r="J52" s="5">
        <f t="shared" si="4"/>
        <v>-31.54121863799283</v>
      </c>
    </row>
    <row r="53" spans="1:10" ht="15">
      <c r="A53" s="6" t="s">
        <v>46</v>
      </c>
      <c r="B53" s="7">
        <v>486</v>
      </c>
      <c r="C53" s="7">
        <v>0</v>
      </c>
      <c r="D53" s="7">
        <f t="shared" si="0"/>
        <v>486</v>
      </c>
      <c r="E53" s="7">
        <v>402</v>
      </c>
      <c r="F53" s="7">
        <v>0</v>
      </c>
      <c r="G53" s="7">
        <f t="shared" si="1"/>
        <v>402</v>
      </c>
      <c r="H53" s="8">
        <f t="shared" si="2"/>
        <v>-17.28395061728395</v>
      </c>
      <c r="I53" s="8">
        <f t="shared" si="3"/>
        <v>0</v>
      </c>
      <c r="J53" s="9">
        <f t="shared" si="4"/>
        <v>-17.28395061728395</v>
      </c>
    </row>
    <row r="54" spans="1:10" ht="15">
      <c r="A54" s="10" t="s">
        <v>47</v>
      </c>
      <c r="B54" s="3">
        <v>121</v>
      </c>
      <c r="C54" s="3">
        <v>3</v>
      </c>
      <c r="D54" s="3">
        <f t="shared" si="0"/>
        <v>124</v>
      </c>
      <c r="E54" s="3">
        <v>83</v>
      </c>
      <c r="F54" s="3">
        <v>9</v>
      </c>
      <c r="G54" s="3">
        <f t="shared" si="1"/>
        <v>92</v>
      </c>
      <c r="H54" s="4">
        <f t="shared" si="2"/>
        <v>-31.40495867768595</v>
      </c>
      <c r="I54" s="4">
        <f t="shared" si="3"/>
        <v>200</v>
      </c>
      <c r="J54" s="5">
        <f t="shared" si="4"/>
        <v>-25.806451612903224</v>
      </c>
    </row>
    <row r="55" spans="1:10" ht="15">
      <c r="A55" s="6" t="s">
        <v>48</v>
      </c>
      <c r="B55" s="7">
        <v>0</v>
      </c>
      <c r="C55" s="7">
        <v>0</v>
      </c>
      <c r="D55" s="7">
        <f t="shared" si="0"/>
        <v>0</v>
      </c>
      <c r="E55" s="7">
        <v>0</v>
      </c>
      <c r="F55" s="7">
        <v>0</v>
      </c>
      <c r="G55" s="7">
        <f t="shared" si="1"/>
        <v>0</v>
      </c>
      <c r="H55" s="8">
        <f t="shared" si="2"/>
        <v>0</v>
      </c>
      <c r="I55" s="8">
        <f t="shared" si="3"/>
        <v>0</v>
      </c>
      <c r="J55" s="9">
        <f t="shared" si="4"/>
        <v>0</v>
      </c>
    </row>
    <row r="56" spans="1:10" ht="15">
      <c r="A56" s="10" t="s">
        <v>49</v>
      </c>
      <c r="B56" s="3">
        <v>33</v>
      </c>
      <c r="C56" s="3">
        <v>0</v>
      </c>
      <c r="D56" s="3">
        <f t="shared" si="0"/>
        <v>33</v>
      </c>
      <c r="E56" s="3">
        <v>38</v>
      </c>
      <c r="F56" s="3">
        <v>3</v>
      </c>
      <c r="G56" s="3">
        <f>+E56+F56</f>
        <v>41</v>
      </c>
      <c r="H56" s="4">
        <f t="shared" si="2"/>
        <v>15.151515151515152</v>
      </c>
      <c r="I56" s="4">
        <f t="shared" si="3"/>
        <v>0</v>
      </c>
      <c r="J56" s="5">
        <f t="shared" si="4"/>
        <v>24.242424242424242</v>
      </c>
    </row>
    <row r="57" spans="1:10" ht="15">
      <c r="A57" s="6" t="s">
        <v>50</v>
      </c>
      <c r="B57" s="7">
        <v>1781</v>
      </c>
      <c r="C57" s="7">
        <v>13</v>
      </c>
      <c r="D57" s="7">
        <f t="shared" si="0"/>
        <v>1794</v>
      </c>
      <c r="E57" s="7">
        <v>1400</v>
      </c>
      <c r="F57" s="7">
        <v>4</v>
      </c>
      <c r="G57" s="7">
        <f t="shared" si="1"/>
        <v>1404</v>
      </c>
      <c r="H57" s="8">
        <f t="shared" si="2"/>
        <v>-21.392476137001683</v>
      </c>
      <c r="I57" s="8">
        <f t="shared" si="3"/>
        <v>-69.23076923076923</v>
      </c>
      <c r="J57" s="9">
        <f t="shared" si="4"/>
        <v>-21.73913043478261</v>
      </c>
    </row>
    <row r="58" spans="1:10" ht="15">
      <c r="A58" s="10" t="s">
        <v>59</v>
      </c>
      <c r="B58" s="3">
        <v>121</v>
      </c>
      <c r="C58" s="3">
        <v>24</v>
      </c>
      <c r="D58" s="3">
        <f t="shared" si="0"/>
        <v>145</v>
      </c>
      <c r="E58" s="3">
        <v>94</v>
      </c>
      <c r="F58" s="3">
        <v>14</v>
      </c>
      <c r="G58" s="3">
        <f t="shared" si="1"/>
        <v>108</v>
      </c>
      <c r="H58" s="4">
        <f t="shared" si="2"/>
        <v>-22.31404958677686</v>
      </c>
      <c r="I58" s="4">
        <f t="shared" si="3"/>
        <v>-41.66666666666667</v>
      </c>
      <c r="J58" s="5">
        <f t="shared" si="4"/>
        <v>-25.517241379310345</v>
      </c>
    </row>
    <row r="59" spans="1:10" ht="15">
      <c r="A59" s="6" t="s">
        <v>60</v>
      </c>
      <c r="B59" s="7">
        <v>0</v>
      </c>
      <c r="C59" s="7">
        <v>0</v>
      </c>
      <c r="D59" s="7">
        <f t="shared" si="0"/>
        <v>0</v>
      </c>
      <c r="E59" s="7">
        <v>0</v>
      </c>
      <c r="F59" s="7">
        <v>0</v>
      </c>
      <c r="G59" s="7">
        <f t="shared" si="1"/>
        <v>0</v>
      </c>
      <c r="H59" s="8">
        <f t="shared" si="2"/>
        <v>0</v>
      </c>
      <c r="I59" s="8">
        <f t="shared" si="3"/>
        <v>0</v>
      </c>
      <c r="J59" s="9">
        <f t="shared" si="4"/>
        <v>0</v>
      </c>
    </row>
    <row r="60" spans="1:10" ht="15">
      <c r="A60" s="11" t="s">
        <v>51</v>
      </c>
      <c r="B60" s="22">
        <f>+B61-SUM(B6+B10+B20+B32+B58+B59)</f>
        <v>93433</v>
      </c>
      <c r="C60" s="22">
        <f>+C61-SUM(C6+C10+C20+C32+C58+C59)</f>
        <v>58197</v>
      </c>
      <c r="D60" s="22">
        <f>+D61-SUM(D6+D10+D20+D32+D58+D59)</f>
        <v>151630</v>
      </c>
      <c r="E60" s="22">
        <f>+E61-SUM(E6+E10+E20+E32+E58+E59+E5)</f>
        <v>81610</v>
      </c>
      <c r="F60" s="22">
        <f>+F61-SUM(F6+F10+F20+F32+F58+F59+F5)</f>
        <v>61654</v>
      </c>
      <c r="G60" s="22">
        <f>+G61-SUM(G6+G10+G20+G32+G58+G59+G5)</f>
        <v>143264</v>
      </c>
      <c r="H60" s="23">
        <f>+_xlfn.IFERROR(((E60-B60)/B60)*100,0)</f>
        <v>-12.653987349223508</v>
      </c>
      <c r="I60" s="23">
        <f>+_xlfn.IFERROR(((F60-C60)/C60)*100,0)</f>
        <v>5.940168737220131</v>
      </c>
      <c r="J60" s="23">
        <f>+_xlfn.IFERROR(((G60-D60)/D60)*100,0)</f>
        <v>-5.517377827606674</v>
      </c>
    </row>
    <row r="61" spans="1:10" ht="15">
      <c r="A61" s="14" t="s">
        <v>52</v>
      </c>
      <c r="B61" s="24">
        <f>SUM(B4:B59)</f>
        <v>115811</v>
      </c>
      <c r="C61" s="24">
        <f>SUM(C4:C59)</f>
        <v>70034</v>
      </c>
      <c r="D61" s="24">
        <f>SUM(D4:D59)</f>
        <v>185845</v>
      </c>
      <c r="E61" s="24">
        <f>SUM(E4:E59)</f>
        <v>103936</v>
      </c>
      <c r="F61" s="24">
        <f>SUM(F4:F59)</f>
        <v>76458</v>
      </c>
      <c r="G61" s="24">
        <f>SUM(G4:G59)</f>
        <v>180394</v>
      </c>
      <c r="H61" s="25">
        <f>+_xlfn.IFERROR(((E61-B61)/B61)*100,0)</f>
        <v>-10.253775548091287</v>
      </c>
      <c r="I61" s="25">
        <f>+_xlfn.IFERROR(((F61-C61)/C61)*100,0)</f>
        <v>9.172687551760573</v>
      </c>
      <c r="J61" s="25">
        <f>+_xlfn.IFERROR(((G61-D61)/D61)*100,0)</f>
        <v>-2.9330894024590384</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8" t="s">
        <v>76</v>
      </c>
      <c r="B65" s="48"/>
      <c r="C65" s="48"/>
      <c r="D65" s="48"/>
      <c r="E65" s="48"/>
      <c r="F65" s="48"/>
      <c r="G65" s="48"/>
      <c r="H65" s="48"/>
      <c r="I65" s="48"/>
      <c r="J65" s="4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8"/>
  <sheetViews>
    <sheetView tabSelected="1" zoomScale="90" zoomScaleNormal="90" zoomScalePageLayoutView="0" workbookViewId="0" topLeftCell="A1">
      <selection activeCell="A65" sqref="A65:J65"/>
    </sheetView>
  </sheetViews>
  <sheetFormatPr defaultColWidth="9.140625" defaultRowHeight="15"/>
  <cols>
    <col min="1" max="1" width="34.00390625" style="0" bestFit="1" customWidth="1"/>
    <col min="2" max="10" width="14.28125" style="0" customWidth="1"/>
  </cols>
  <sheetData>
    <row r="1" spans="1:10" ht="18" customHeight="1">
      <c r="A1" s="49" t="s">
        <v>67</v>
      </c>
      <c r="B1" s="50"/>
      <c r="C1" s="50"/>
      <c r="D1" s="50"/>
      <c r="E1" s="50"/>
      <c r="F1" s="50"/>
      <c r="G1" s="50"/>
      <c r="H1" s="50"/>
      <c r="I1" s="50"/>
      <c r="J1" s="51"/>
    </row>
    <row r="2" spans="1:10" ht="30" customHeight="1">
      <c r="A2" s="63" t="s">
        <v>1</v>
      </c>
      <c r="B2" s="54" t="s">
        <v>74</v>
      </c>
      <c r="C2" s="54"/>
      <c r="D2" s="54"/>
      <c r="E2" s="54" t="s">
        <v>75</v>
      </c>
      <c r="F2" s="54"/>
      <c r="G2" s="54"/>
      <c r="H2" s="55" t="s">
        <v>73</v>
      </c>
      <c r="I2" s="55"/>
      <c r="J2" s="56"/>
    </row>
    <row r="3" spans="1:10" ht="15">
      <c r="A3" s="64"/>
      <c r="B3" s="1" t="s">
        <v>2</v>
      </c>
      <c r="C3" s="1" t="s">
        <v>3</v>
      </c>
      <c r="D3" s="1" t="s">
        <v>4</v>
      </c>
      <c r="E3" s="1" t="s">
        <v>2</v>
      </c>
      <c r="F3" s="1" t="s">
        <v>3</v>
      </c>
      <c r="G3" s="1" t="s">
        <v>4</v>
      </c>
      <c r="H3" s="1" t="s">
        <v>2</v>
      </c>
      <c r="I3" s="1" t="s">
        <v>3</v>
      </c>
      <c r="J3" s="2" t="s">
        <v>4</v>
      </c>
    </row>
    <row r="4" spans="1:10" ht="15">
      <c r="A4" s="10" t="s">
        <v>5</v>
      </c>
      <c r="B4" s="3">
        <v>29264</v>
      </c>
      <c r="C4" s="3">
        <v>313947</v>
      </c>
      <c r="D4" s="3">
        <f>SUM(B4:C4)</f>
        <v>343211</v>
      </c>
      <c r="E4" s="3">
        <v>24387</v>
      </c>
      <c r="F4" s="3">
        <v>334200</v>
      </c>
      <c r="G4" s="3">
        <f>SUM(E4:F4)</f>
        <v>358587</v>
      </c>
      <c r="H4" s="4">
        <f>+_xlfn.IFERROR(((E4-B4)/B4)*100,0)</f>
        <v>-16.66552761071624</v>
      </c>
      <c r="I4" s="4">
        <f>+_xlfn.IFERROR(((F4-C4)/C4)*100,0)</f>
        <v>6.451088878059036</v>
      </c>
      <c r="J4" s="5">
        <f>+_xlfn.IFERROR(((G4-D4)/D4)*100,0)</f>
        <v>4.48004288906824</v>
      </c>
    </row>
    <row r="5" spans="1:10" ht="15">
      <c r="A5" s="6" t="s">
        <v>71</v>
      </c>
      <c r="B5" s="7">
        <v>0</v>
      </c>
      <c r="C5" s="7">
        <v>0</v>
      </c>
      <c r="D5" s="7">
        <f>+B5+C5</f>
        <v>0</v>
      </c>
      <c r="E5" s="7">
        <v>837</v>
      </c>
      <c r="F5" s="7">
        <v>1251</v>
      </c>
      <c r="G5" s="7">
        <f>+E5+F5</f>
        <v>2088</v>
      </c>
      <c r="H5" s="8"/>
      <c r="I5" s="8"/>
      <c r="J5" s="9"/>
    </row>
    <row r="6" spans="1:10" ht="15">
      <c r="A6" s="10" t="s">
        <v>55</v>
      </c>
      <c r="B6" s="3">
        <v>21636</v>
      </c>
      <c r="C6" s="3">
        <v>21603</v>
      </c>
      <c r="D6" s="3">
        <f aca="true" t="shared" si="0" ref="D6:D59">SUM(B6:C6)</f>
        <v>43239</v>
      </c>
      <c r="E6" s="3">
        <v>24449</v>
      </c>
      <c r="F6" s="3">
        <v>33745</v>
      </c>
      <c r="G6" s="3">
        <f aca="true" t="shared" si="1" ref="G6:G59">SUM(E6:F6)</f>
        <v>58194</v>
      </c>
      <c r="H6" s="4">
        <f aca="true" t="shared" si="2" ref="H6:H59">+_xlfn.IFERROR(((E6-B6)/B6)*100,0)</f>
        <v>13.001479016454057</v>
      </c>
      <c r="I6" s="4">
        <f aca="true" t="shared" si="3" ref="I6:I60">+_xlfn.IFERROR(((F6-C6)/C6)*100,0)</f>
        <v>56.2051566912003</v>
      </c>
      <c r="J6" s="5">
        <f aca="true" t="shared" si="4" ref="J6:J60">+_xlfn.IFERROR(((G6-D6)/D6)*100,0)</f>
        <v>34.58683133282454</v>
      </c>
    </row>
    <row r="7" spans="1:10" ht="15">
      <c r="A7" s="6" t="s">
        <v>6</v>
      </c>
      <c r="B7" s="7">
        <v>17366</v>
      </c>
      <c r="C7" s="7">
        <v>5307</v>
      </c>
      <c r="D7" s="7">
        <f t="shared" si="0"/>
        <v>22673</v>
      </c>
      <c r="E7" s="7">
        <v>12922</v>
      </c>
      <c r="F7" s="7">
        <v>4722</v>
      </c>
      <c r="G7" s="7">
        <f t="shared" si="1"/>
        <v>17644</v>
      </c>
      <c r="H7" s="8">
        <f t="shared" si="2"/>
        <v>-25.59023379016469</v>
      </c>
      <c r="I7" s="8">
        <f t="shared" si="3"/>
        <v>-11.023176936122104</v>
      </c>
      <c r="J7" s="9">
        <f t="shared" si="4"/>
        <v>-22.18056719446037</v>
      </c>
    </row>
    <row r="8" spans="1:10" ht="15">
      <c r="A8" s="10" t="s">
        <v>7</v>
      </c>
      <c r="B8" s="3">
        <v>16146</v>
      </c>
      <c r="C8" s="3">
        <v>4101</v>
      </c>
      <c r="D8" s="3">
        <f t="shared" si="0"/>
        <v>20247</v>
      </c>
      <c r="E8" s="3">
        <v>15321</v>
      </c>
      <c r="F8" s="3">
        <v>4162</v>
      </c>
      <c r="G8" s="3">
        <f t="shared" si="1"/>
        <v>19483</v>
      </c>
      <c r="H8" s="4">
        <f t="shared" si="2"/>
        <v>-5.109624674842066</v>
      </c>
      <c r="I8" s="4">
        <f t="shared" si="3"/>
        <v>1.4874420872957814</v>
      </c>
      <c r="J8" s="5">
        <f t="shared" si="4"/>
        <v>-3.773398528177014</v>
      </c>
    </row>
    <row r="9" spans="1:10" ht="15">
      <c r="A9" s="6" t="s">
        <v>8</v>
      </c>
      <c r="B9" s="7">
        <v>9070</v>
      </c>
      <c r="C9" s="7">
        <v>6675</v>
      </c>
      <c r="D9" s="7">
        <f t="shared" si="0"/>
        <v>15745</v>
      </c>
      <c r="E9" s="7">
        <v>9272</v>
      </c>
      <c r="F9" s="7">
        <v>9481</v>
      </c>
      <c r="G9" s="7">
        <f t="shared" si="1"/>
        <v>18753</v>
      </c>
      <c r="H9" s="8">
        <f t="shared" si="2"/>
        <v>2.227122381477398</v>
      </c>
      <c r="I9" s="8">
        <f t="shared" si="3"/>
        <v>42.037453183520604</v>
      </c>
      <c r="J9" s="9">
        <f t="shared" si="4"/>
        <v>19.1044776119403</v>
      </c>
    </row>
    <row r="10" spans="1:10" ht="15">
      <c r="A10" s="10" t="s">
        <v>56</v>
      </c>
      <c r="B10" s="3">
        <v>521</v>
      </c>
      <c r="C10" s="3">
        <v>39</v>
      </c>
      <c r="D10" s="3">
        <f t="shared" si="0"/>
        <v>560</v>
      </c>
      <c r="E10" s="3">
        <v>473</v>
      </c>
      <c r="F10" s="3">
        <v>127</v>
      </c>
      <c r="G10" s="3">
        <f t="shared" si="1"/>
        <v>600</v>
      </c>
      <c r="H10" s="4">
        <f t="shared" si="2"/>
        <v>-9.213051823416507</v>
      </c>
      <c r="I10" s="4">
        <f t="shared" si="3"/>
        <v>225.64102564102564</v>
      </c>
      <c r="J10" s="5">
        <f t="shared" si="4"/>
        <v>7.142857142857142</v>
      </c>
    </row>
    <row r="11" spans="1:10" ht="15">
      <c r="A11" s="6" t="s">
        <v>9</v>
      </c>
      <c r="B11" s="7">
        <v>1000</v>
      </c>
      <c r="C11" s="7">
        <v>25</v>
      </c>
      <c r="D11" s="7">
        <f t="shared" si="0"/>
        <v>1025</v>
      </c>
      <c r="E11" s="7">
        <v>1396</v>
      </c>
      <c r="F11" s="7">
        <v>63</v>
      </c>
      <c r="G11" s="7">
        <f t="shared" si="1"/>
        <v>1459</v>
      </c>
      <c r="H11" s="8">
        <f t="shared" si="2"/>
        <v>39.6</v>
      </c>
      <c r="I11" s="8">
        <f t="shared" si="3"/>
        <v>152</v>
      </c>
      <c r="J11" s="9">
        <f t="shared" si="4"/>
        <v>42.34146341463415</v>
      </c>
    </row>
    <row r="12" spans="1:10" ht="15">
      <c r="A12" s="10" t="s">
        <v>10</v>
      </c>
      <c r="B12" s="3">
        <v>1335</v>
      </c>
      <c r="C12" s="3">
        <v>0</v>
      </c>
      <c r="D12" s="3">
        <f t="shared" si="0"/>
        <v>1335</v>
      </c>
      <c r="E12" s="3">
        <v>1204</v>
      </c>
      <c r="F12" s="3">
        <v>0</v>
      </c>
      <c r="G12" s="3">
        <f t="shared" si="1"/>
        <v>1204</v>
      </c>
      <c r="H12" s="4">
        <f t="shared" si="2"/>
        <v>-9.812734082397004</v>
      </c>
      <c r="I12" s="4">
        <f t="shared" si="3"/>
        <v>0</v>
      </c>
      <c r="J12" s="5">
        <f t="shared" si="4"/>
        <v>-9.812734082397004</v>
      </c>
    </row>
    <row r="13" spans="1:10" ht="15">
      <c r="A13" s="6" t="s">
        <v>11</v>
      </c>
      <c r="B13" s="7">
        <v>6388</v>
      </c>
      <c r="C13" s="7">
        <v>1611</v>
      </c>
      <c r="D13" s="7">
        <f t="shared" si="0"/>
        <v>7999</v>
      </c>
      <c r="E13" s="7">
        <v>5661</v>
      </c>
      <c r="F13" s="7">
        <v>1414</v>
      </c>
      <c r="G13" s="7">
        <f t="shared" si="1"/>
        <v>7075</v>
      </c>
      <c r="H13" s="8">
        <f t="shared" si="2"/>
        <v>-11.38071383844709</v>
      </c>
      <c r="I13" s="8">
        <f t="shared" si="3"/>
        <v>-12.2284295468653</v>
      </c>
      <c r="J13" s="9">
        <f t="shared" si="4"/>
        <v>-11.551443930491311</v>
      </c>
    </row>
    <row r="14" spans="1:10" ht="15">
      <c r="A14" s="10" t="s">
        <v>12</v>
      </c>
      <c r="B14" s="3">
        <v>4280</v>
      </c>
      <c r="C14" s="3">
        <v>247</v>
      </c>
      <c r="D14" s="3">
        <f t="shared" si="0"/>
        <v>4527</v>
      </c>
      <c r="E14" s="3">
        <v>3816</v>
      </c>
      <c r="F14" s="3">
        <v>359</v>
      </c>
      <c r="G14" s="3">
        <f t="shared" si="1"/>
        <v>4175</v>
      </c>
      <c r="H14" s="4">
        <f t="shared" si="2"/>
        <v>-10.841121495327103</v>
      </c>
      <c r="I14" s="4">
        <f t="shared" si="3"/>
        <v>45.34412955465587</v>
      </c>
      <c r="J14" s="5">
        <f t="shared" si="4"/>
        <v>-7.7755688093660265</v>
      </c>
    </row>
    <row r="15" spans="1:10" ht="15">
      <c r="A15" s="6" t="s">
        <v>13</v>
      </c>
      <c r="B15" s="7">
        <v>2003</v>
      </c>
      <c r="C15" s="7">
        <v>59</v>
      </c>
      <c r="D15" s="7">
        <f t="shared" si="0"/>
        <v>2062</v>
      </c>
      <c r="E15" s="7">
        <v>1608</v>
      </c>
      <c r="F15" s="7">
        <v>40</v>
      </c>
      <c r="G15" s="7">
        <f t="shared" si="1"/>
        <v>1648</v>
      </c>
      <c r="H15" s="8">
        <f t="shared" si="2"/>
        <v>-19.720419370943585</v>
      </c>
      <c r="I15" s="8">
        <f t="shared" si="3"/>
        <v>-32.20338983050847</v>
      </c>
      <c r="J15" s="9">
        <f t="shared" si="4"/>
        <v>-20.077594568380214</v>
      </c>
    </row>
    <row r="16" spans="1:10" ht="15">
      <c r="A16" s="10" t="s">
        <v>14</v>
      </c>
      <c r="B16" s="3">
        <v>3306</v>
      </c>
      <c r="C16" s="3">
        <v>715</v>
      </c>
      <c r="D16" s="3">
        <f t="shared" si="0"/>
        <v>4021</v>
      </c>
      <c r="E16" s="3">
        <v>3055</v>
      </c>
      <c r="F16" s="3">
        <v>627</v>
      </c>
      <c r="G16" s="3">
        <f t="shared" si="1"/>
        <v>3682</v>
      </c>
      <c r="H16" s="4">
        <f t="shared" si="2"/>
        <v>-7.592256503327284</v>
      </c>
      <c r="I16" s="4">
        <f t="shared" si="3"/>
        <v>-12.307692307692308</v>
      </c>
      <c r="J16" s="5">
        <f t="shared" si="4"/>
        <v>-8.430738622233275</v>
      </c>
    </row>
    <row r="17" spans="1:10" ht="15">
      <c r="A17" s="6" t="s">
        <v>15</v>
      </c>
      <c r="B17" s="7">
        <v>386</v>
      </c>
      <c r="C17" s="7">
        <v>27</v>
      </c>
      <c r="D17" s="7">
        <f t="shared" si="0"/>
        <v>413</v>
      </c>
      <c r="E17" s="7">
        <v>328</v>
      </c>
      <c r="F17" s="7">
        <v>8</v>
      </c>
      <c r="G17" s="7">
        <f t="shared" si="1"/>
        <v>336</v>
      </c>
      <c r="H17" s="8">
        <f t="shared" si="2"/>
        <v>-15.025906735751295</v>
      </c>
      <c r="I17" s="8">
        <f t="shared" si="3"/>
        <v>-70.37037037037037</v>
      </c>
      <c r="J17" s="9">
        <f t="shared" si="4"/>
        <v>-18.64406779661017</v>
      </c>
    </row>
    <row r="18" spans="1:10" ht="15">
      <c r="A18" s="10" t="s">
        <v>16</v>
      </c>
      <c r="B18" s="3">
        <v>476</v>
      </c>
      <c r="C18" s="3">
        <v>0</v>
      </c>
      <c r="D18" s="3">
        <f t="shared" si="0"/>
        <v>476</v>
      </c>
      <c r="E18" s="3">
        <v>443</v>
      </c>
      <c r="F18" s="3">
        <v>0</v>
      </c>
      <c r="G18" s="3">
        <f t="shared" si="1"/>
        <v>443</v>
      </c>
      <c r="H18" s="4">
        <f t="shared" si="2"/>
        <v>-6.932773109243698</v>
      </c>
      <c r="I18" s="4">
        <f t="shared" si="3"/>
        <v>0</v>
      </c>
      <c r="J18" s="5">
        <f t="shared" si="4"/>
        <v>-6.932773109243698</v>
      </c>
    </row>
    <row r="19" spans="1:10" ht="15">
      <c r="A19" s="6" t="s">
        <v>17</v>
      </c>
      <c r="B19" s="7">
        <v>296</v>
      </c>
      <c r="C19" s="7">
        <v>74</v>
      </c>
      <c r="D19" s="7">
        <f t="shared" si="0"/>
        <v>370</v>
      </c>
      <c r="E19" s="7">
        <v>249</v>
      </c>
      <c r="F19" s="7">
        <v>47</v>
      </c>
      <c r="G19" s="7">
        <f t="shared" si="1"/>
        <v>296</v>
      </c>
      <c r="H19" s="8">
        <f t="shared" si="2"/>
        <v>-15.878378378378377</v>
      </c>
      <c r="I19" s="8">
        <f t="shared" si="3"/>
        <v>-36.486486486486484</v>
      </c>
      <c r="J19" s="9">
        <f t="shared" si="4"/>
        <v>-20</v>
      </c>
    </row>
    <row r="20" spans="1:10" ht="15">
      <c r="A20" s="10" t="s">
        <v>57</v>
      </c>
      <c r="B20" s="3">
        <v>0</v>
      </c>
      <c r="C20" s="3">
        <v>0</v>
      </c>
      <c r="D20" s="3"/>
      <c r="E20" s="3">
        <v>0</v>
      </c>
      <c r="F20" s="3">
        <v>0</v>
      </c>
      <c r="G20" s="3"/>
      <c r="H20" s="4">
        <f t="shared" si="2"/>
        <v>0</v>
      </c>
      <c r="I20" s="4">
        <f t="shared" si="3"/>
        <v>0</v>
      </c>
      <c r="J20" s="5">
        <f t="shared" si="4"/>
        <v>0</v>
      </c>
    </row>
    <row r="21" spans="1:10" ht="15">
      <c r="A21" s="6" t="s">
        <v>18</v>
      </c>
      <c r="B21" s="7">
        <v>292</v>
      </c>
      <c r="C21" s="7">
        <v>58</v>
      </c>
      <c r="D21" s="7">
        <f t="shared" si="0"/>
        <v>350</v>
      </c>
      <c r="E21" s="7">
        <v>220</v>
      </c>
      <c r="F21" s="7">
        <v>34</v>
      </c>
      <c r="G21" s="7">
        <f t="shared" si="1"/>
        <v>254</v>
      </c>
      <c r="H21" s="8">
        <f t="shared" si="2"/>
        <v>-24.65753424657534</v>
      </c>
      <c r="I21" s="8">
        <f t="shared" si="3"/>
        <v>-41.37931034482759</v>
      </c>
      <c r="J21" s="9">
        <f t="shared" si="4"/>
        <v>-27.42857142857143</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1028</v>
      </c>
      <c r="C23" s="7">
        <v>18</v>
      </c>
      <c r="D23" s="7">
        <f t="shared" si="0"/>
        <v>1046</v>
      </c>
      <c r="E23" s="7">
        <v>967</v>
      </c>
      <c r="F23" s="7">
        <v>3</v>
      </c>
      <c r="G23" s="7">
        <f t="shared" si="1"/>
        <v>970</v>
      </c>
      <c r="H23" s="8">
        <f t="shared" si="2"/>
        <v>-5.93385214007782</v>
      </c>
      <c r="I23" s="8">
        <f t="shared" si="3"/>
        <v>-83.33333333333334</v>
      </c>
      <c r="J23" s="9">
        <f t="shared" si="4"/>
        <v>-7.265774378585086</v>
      </c>
    </row>
    <row r="24" spans="1:10" ht="15">
      <c r="A24" s="10" t="s">
        <v>21</v>
      </c>
      <c r="B24" s="3">
        <v>323</v>
      </c>
      <c r="C24" s="3">
        <v>24</v>
      </c>
      <c r="D24" s="3">
        <f t="shared" si="0"/>
        <v>347</v>
      </c>
      <c r="E24" s="3">
        <v>282</v>
      </c>
      <c r="F24" s="3">
        <v>19</v>
      </c>
      <c r="G24" s="3">
        <f t="shared" si="1"/>
        <v>301</v>
      </c>
      <c r="H24" s="4">
        <f t="shared" si="2"/>
        <v>-12.693498452012383</v>
      </c>
      <c r="I24" s="4">
        <f t="shared" si="3"/>
        <v>-20.833333333333336</v>
      </c>
      <c r="J24" s="5">
        <f t="shared" si="4"/>
        <v>-13.256484149855908</v>
      </c>
    </row>
    <row r="25" spans="1:10" ht="15">
      <c r="A25" s="6" t="s">
        <v>22</v>
      </c>
      <c r="B25" s="7">
        <v>353</v>
      </c>
      <c r="C25" s="7">
        <v>118</v>
      </c>
      <c r="D25" s="7">
        <f t="shared" si="0"/>
        <v>471</v>
      </c>
      <c r="E25" s="7">
        <v>307</v>
      </c>
      <c r="F25" s="7">
        <v>78</v>
      </c>
      <c r="G25" s="7">
        <f t="shared" si="1"/>
        <v>385</v>
      </c>
      <c r="H25" s="8">
        <f t="shared" si="2"/>
        <v>-13.031161473087819</v>
      </c>
      <c r="I25" s="8">
        <f t="shared" si="3"/>
        <v>-33.89830508474576</v>
      </c>
      <c r="J25" s="9">
        <f t="shared" si="4"/>
        <v>-18.259023354564754</v>
      </c>
    </row>
    <row r="26" spans="1:10" ht="15">
      <c r="A26" s="10" t="s">
        <v>23</v>
      </c>
      <c r="B26" s="3">
        <v>239</v>
      </c>
      <c r="C26" s="3">
        <v>17</v>
      </c>
      <c r="D26" s="3">
        <f t="shared" si="0"/>
        <v>256</v>
      </c>
      <c r="E26" s="3">
        <v>120</v>
      </c>
      <c r="F26" s="3">
        <v>5</v>
      </c>
      <c r="G26" s="3">
        <f t="shared" si="1"/>
        <v>125</v>
      </c>
      <c r="H26" s="4">
        <f t="shared" si="2"/>
        <v>-49.7907949790795</v>
      </c>
      <c r="I26" s="4">
        <f t="shared" si="3"/>
        <v>-70.58823529411765</v>
      </c>
      <c r="J26" s="5">
        <f t="shared" si="4"/>
        <v>-51.171875</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798</v>
      </c>
      <c r="C28" s="3">
        <v>219</v>
      </c>
      <c r="D28" s="3">
        <f t="shared" si="0"/>
        <v>1017</v>
      </c>
      <c r="E28" s="3">
        <v>701</v>
      </c>
      <c r="F28" s="3">
        <v>244</v>
      </c>
      <c r="G28" s="3">
        <f t="shared" si="1"/>
        <v>945</v>
      </c>
      <c r="H28" s="4">
        <f t="shared" si="2"/>
        <v>-12.155388471177945</v>
      </c>
      <c r="I28" s="4">
        <f t="shared" si="3"/>
        <v>11.415525114155251</v>
      </c>
      <c r="J28" s="5">
        <f t="shared" si="4"/>
        <v>-7.079646017699115</v>
      </c>
    </row>
    <row r="29" spans="1:10" ht="15">
      <c r="A29" s="6" t="s">
        <v>26</v>
      </c>
      <c r="B29" s="7">
        <v>2477</v>
      </c>
      <c r="C29" s="7">
        <v>200</v>
      </c>
      <c r="D29" s="7">
        <f t="shared" si="0"/>
        <v>2677</v>
      </c>
      <c r="E29" s="7">
        <v>2077</v>
      </c>
      <c r="F29" s="7">
        <v>115</v>
      </c>
      <c r="G29" s="7">
        <f t="shared" si="1"/>
        <v>2192</v>
      </c>
      <c r="H29" s="8">
        <f t="shared" si="2"/>
        <v>-16.148566814695194</v>
      </c>
      <c r="I29" s="8">
        <f t="shared" si="3"/>
        <v>-42.5</v>
      </c>
      <c r="J29" s="9">
        <f t="shared" si="4"/>
        <v>-18.117295480014942</v>
      </c>
    </row>
    <row r="30" spans="1:10" ht="15">
      <c r="A30" s="10" t="s">
        <v>27</v>
      </c>
      <c r="B30" s="3">
        <v>1320</v>
      </c>
      <c r="C30" s="3">
        <v>62</v>
      </c>
      <c r="D30" s="3">
        <f t="shared" si="0"/>
        <v>1382</v>
      </c>
      <c r="E30" s="3">
        <v>1147</v>
      </c>
      <c r="F30" s="3">
        <v>35</v>
      </c>
      <c r="G30" s="3">
        <f t="shared" si="1"/>
        <v>1182</v>
      </c>
      <c r="H30" s="4">
        <f t="shared" si="2"/>
        <v>-13.106060606060607</v>
      </c>
      <c r="I30" s="4">
        <f t="shared" si="3"/>
        <v>-43.54838709677419</v>
      </c>
      <c r="J30" s="5">
        <f t="shared" si="4"/>
        <v>-14.47178002894356</v>
      </c>
    </row>
    <row r="31" spans="1:10" ht="15">
      <c r="A31" s="6" t="s">
        <v>28</v>
      </c>
      <c r="B31" s="7">
        <v>538</v>
      </c>
      <c r="C31" s="7">
        <v>0</v>
      </c>
      <c r="D31" s="7">
        <f t="shared" si="0"/>
        <v>538</v>
      </c>
      <c r="E31" s="7">
        <v>481</v>
      </c>
      <c r="F31" s="7">
        <v>8</v>
      </c>
      <c r="G31" s="7">
        <f t="shared" si="1"/>
        <v>489</v>
      </c>
      <c r="H31" s="8">
        <f t="shared" si="2"/>
        <v>-10.594795539033457</v>
      </c>
      <c r="I31" s="8">
        <f t="shared" si="3"/>
        <v>0</v>
      </c>
      <c r="J31" s="9">
        <f t="shared" si="4"/>
        <v>-9.107806691449815</v>
      </c>
    </row>
    <row r="32" spans="1:10" ht="15">
      <c r="A32" s="10" t="s">
        <v>58</v>
      </c>
      <c r="B32" s="3">
        <v>9</v>
      </c>
      <c r="C32" s="3">
        <v>244</v>
      </c>
      <c r="D32" s="3">
        <f t="shared" si="0"/>
        <v>253</v>
      </c>
      <c r="E32" s="3">
        <v>1</v>
      </c>
      <c r="F32" s="3">
        <v>217</v>
      </c>
      <c r="G32" s="3">
        <f t="shared" si="1"/>
        <v>218</v>
      </c>
      <c r="H32" s="4">
        <f t="shared" si="2"/>
        <v>-88.88888888888889</v>
      </c>
      <c r="I32" s="4">
        <f t="shared" si="3"/>
        <v>-11.065573770491802</v>
      </c>
      <c r="J32" s="5">
        <f t="shared" si="4"/>
        <v>-13.83399209486166</v>
      </c>
    </row>
    <row r="33" spans="1:10" ht="15">
      <c r="A33" s="6" t="s">
        <v>70</v>
      </c>
      <c r="B33" s="7">
        <v>150</v>
      </c>
      <c r="C33" s="7">
        <v>0</v>
      </c>
      <c r="D33" s="7">
        <f t="shared" si="0"/>
        <v>150</v>
      </c>
      <c r="E33" s="7">
        <v>162</v>
      </c>
      <c r="F33" s="7">
        <v>0</v>
      </c>
      <c r="G33" s="7">
        <f t="shared" si="1"/>
        <v>162</v>
      </c>
      <c r="H33" s="8">
        <f t="shared" si="2"/>
        <v>8</v>
      </c>
      <c r="I33" s="8">
        <f t="shared" si="3"/>
        <v>0</v>
      </c>
      <c r="J33" s="9">
        <f t="shared" si="4"/>
        <v>8</v>
      </c>
    </row>
    <row r="34" spans="1:10" ht="15">
      <c r="A34" s="10" t="s">
        <v>29</v>
      </c>
      <c r="B34" s="3">
        <v>1485</v>
      </c>
      <c r="C34" s="3">
        <v>623</v>
      </c>
      <c r="D34" s="3">
        <f t="shared" si="0"/>
        <v>2108</v>
      </c>
      <c r="E34" s="3">
        <v>1474</v>
      </c>
      <c r="F34" s="3">
        <v>584</v>
      </c>
      <c r="G34" s="3">
        <f t="shared" si="1"/>
        <v>2058</v>
      </c>
      <c r="H34" s="4">
        <f t="shared" si="2"/>
        <v>-0.7407407407407408</v>
      </c>
      <c r="I34" s="4">
        <f t="shared" si="3"/>
        <v>-6.260032102728733</v>
      </c>
      <c r="J34" s="5">
        <f t="shared" si="4"/>
        <v>-2.3719165085388996</v>
      </c>
    </row>
    <row r="35" spans="1:10" ht="15">
      <c r="A35" s="6" t="s">
        <v>69</v>
      </c>
      <c r="B35" s="7">
        <v>478</v>
      </c>
      <c r="C35" s="7">
        <v>0</v>
      </c>
      <c r="D35" s="7">
        <f t="shared" si="0"/>
        <v>478</v>
      </c>
      <c r="E35" s="7">
        <v>434</v>
      </c>
      <c r="F35" s="7">
        <v>0</v>
      </c>
      <c r="G35" s="7">
        <f t="shared" si="1"/>
        <v>434</v>
      </c>
      <c r="H35" s="8">
        <f t="shared" si="2"/>
        <v>-9.205020920502092</v>
      </c>
      <c r="I35" s="8">
        <f t="shared" si="3"/>
        <v>0</v>
      </c>
      <c r="J35" s="9">
        <f t="shared" si="4"/>
        <v>-9.205020920502092</v>
      </c>
    </row>
    <row r="36" spans="1:10" ht="15">
      <c r="A36" s="10" t="s">
        <v>30</v>
      </c>
      <c r="B36" s="3">
        <v>130</v>
      </c>
      <c r="C36" s="3">
        <v>27</v>
      </c>
      <c r="D36" s="3">
        <f t="shared" si="0"/>
        <v>157</v>
      </c>
      <c r="E36" s="3">
        <v>127</v>
      </c>
      <c r="F36" s="3">
        <v>159</v>
      </c>
      <c r="G36" s="3">
        <f t="shared" si="1"/>
        <v>286</v>
      </c>
      <c r="H36" s="4">
        <f t="shared" si="2"/>
        <v>-2.307692307692308</v>
      </c>
      <c r="I36" s="4">
        <f t="shared" si="3"/>
        <v>488.8888888888889</v>
      </c>
      <c r="J36" s="5">
        <f t="shared" si="4"/>
        <v>82.16560509554141</v>
      </c>
    </row>
    <row r="37" spans="1:10" ht="15">
      <c r="A37" s="6" t="s">
        <v>31</v>
      </c>
      <c r="B37" s="7">
        <v>407</v>
      </c>
      <c r="C37" s="7">
        <v>12</v>
      </c>
      <c r="D37" s="7">
        <f t="shared" si="0"/>
        <v>419</v>
      </c>
      <c r="E37" s="7">
        <v>392</v>
      </c>
      <c r="F37" s="7">
        <v>0</v>
      </c>
      <c r="G37" s="7">
        <f t="shared" si="1"/>
        <v>392</v>
      </c>
      <c r="H37" s="8">
        <f t="shared" si="2"/>
        <v>-3.6855036855036856</v>
      </c>
      <c r="I37" s="8">
        <f t="shared" si="3"/>
        <v>-100</v>
      </c>
      <c r="J37" s="9">
        <f t="shared" si="4"/>
        <v>-6.443914081145586</v>
      </c>
    </row>
    <row r="38" spans="1:10" ht="15">
      <c r="A38" s="10" t="s">
        <v>32</v>
      </c>
      <c r="B38" s="3">
        <v>1047</v>
      </c>
      <c r="C38" s="3">
        <v>0</v>
      </c>
      <c r="D38" s="3">
        <f t="shared" si="0"/>
        <v>1047</v>
      </c>
      <c r="E38" s="3">
        <v>1017</v>
      </c>
      <c r="F38" s="3">
        <v>0</v>
      </c>
      <c r="G38" s="3">
        <f t="shared" si="1"/>
        <v>1017</v>
      </c>
      <c r="H38" s="4">
        <f t="shared" si="2"/>
        <v>-2.865329512893983</v>
      </c>
      <c r="I38" s="4">
        <f t="shared" si="3"/>
        <v>0</v>
      </c>
      <c r="J38" s="5">
        <f t="shared" si="4"/>
        <v>-2.865329512893983</v>
      </c>
    </row>
    <row r="39" spans="1:10" ht="15">
      <c r="A39" s="6" t="s">
        <v>33</v>
      </c>
      <c r="B39" s="7">
        <v>90</v>
      </c>
      <c r="C39" s="7">
        <v>15</v>
      </c>
      <c r="D39" s="7">
        <f t="shared" si="0"/>
        <v>105</v>
      </c>
      <c r="E39" s="7">
        <v>76</v>
      </c>
      <c r="F39" s="7">
        <v>4</v>
      </c>
      <c r="G39" s="7">
        <f t="shared" si="1"/>
        <v>80</v>
      </c>
      <c r="H39" s="8">
        <f t="shared" si="2"/>
        <v>-15.555555555555555</v>
      </c>
      <c r="I39" s="8">
        <f t="shared" si="3"/>
        <v>-73.33333333333333</v>
      </c>
      <c r="J39" s="9">
        <f t="shared" si="4"/>
        <v>-23.809523809523807</v>
      </c>
    </row>
    <row r="40" spans="1:10" ht="15">
      <c r="A40" s="10" t="s">
        <v>34</v>
      </c>
      <c r="B40" s="3">
        <v>2501</v>
      </c>
      <c r="C40" s="3">
        <v>704</v>
      </c>
      <c r="D40" s="3">
        <f t="shared" si="0"/>
        <v>3205</v>
      </c>
      <c r="E40" s="3">
        <v>2654</v>
      </c>
      <c r="F40" s="3">
        <v>826</v>
      </c>
      <c r="G40" s="3">
        <f t="shared" si="1"/>
        <v>3480</v>
      </c>
      <c r="H40" s="4">
        <f t="shared" si="2"/>
        <v>6.117552978808476</v>
      </c>
      <c r="I40" s="4">
        <f t="shared" si="3"/>
        <v>17.329545454545457</v>
      </c>
      <c r="J40" s="5">
        <f t="shared" si="4"/>
        <v>8.580343213728549</v>
      </c>
    </row>
    <row r="41" spans="1:10" ht="15">
      <c r="A41" s="6" t="s">
        <v>35</v>
      </c>
      <c r="B41" s="7">
        <v>73</v>
      </c>
      <c r="C41" s="7">
        <v>42</v>
      </c>
      <c r="D41" s="7">
        <f t="shared" si="0"/>
        <v>115</v>
      </c>
      <c r="E41" s="7">
        <v>79</v>
      </c>
      <c r="F41" s="7">
        <v>28</v>
      </c>
      <c r="G41" s="7">
        <f t="shared" si="1"/>
        <v>107</v>
      </c>
      <c r="H41" s="8">
        <f t="shared" si="2"/>
        <v>8.21917808219178</v>
      </c>
      <c r="I41" s="8">
        <f t="shared" si="3"/>
        <v>-33.33333333333333</v>
      </c>
      <c r="J41" s="9">
        <f t="shared" si="4"/>
        <v>-6.956521739130435</v>
      </c>
    </row>
    <row r="42" spans="1:10" ht="15">
      <c r="A42" s="10" t="s">
        <v>36</v>
      </c>
      <c r="B42" s="3">
        <v>1277</v>
      </c>
      <c r="C42" s="3">
        <v>396</v>
      </c>
      <c r="D42" s="3">
        <f t="shared" si="0"/>
        <v>1673</v>
      </c>
      <c r="E42" s="3">
        <v>1127</v>
      </c>
      <c r="F42" s="3">
        <v>303</v>
      </c>
      <c r="G42" s="3">
        <f t="shared" si="1"/>
        <v>1430</v>
      </c>
      <c r="H42" s="4">
        <f t="shared" si="2"/>
        <v>-11.746280344557556</v>
      </c>
      <c r="I42" s="4">
        <f t="shared" si="3"/>
        <v>-23.484848484848484</v>
      </c>
      <c r="J42" s="5">
        <f t="shared" si="4"/>
        <v>-14.52480573819486</v>
      </c>
    </row>
    <row r="43" spans="1:10" ht="15">
      <c r="A43" s="6" t="s">
        <v>37</v>
      </c>
      <c r="B43" s="7">
        <v>1123</v>
      </c>
      <c r="C43" s="7">
        <v>36</v>
      </c>
      <c r="D43" s="7">
        <f t="shared" si="0"/>
        <v>1159</v>
      </c>
      <c r="E43" s="7">
        <v>1058</v>
      </c>
      <c r="F43" s="7">
        <v>20</v>
      </c>
      <c r="G43" s="7">
        <f t="shared" si="1"/>
        <v>1078</v>
      </c>
      <c r="H43" s="8">
        <f t="shared" si="2"/>
        <v>-5.78806767586821</v>
      </c>
      <c r="I43" s="8">
        <f t="shared" si="3"/>
        <v>-44.44444444444444</v>
      </c>
      <c r="J43" s="9">
        <f t="shared" si="4"/>
        <v>-6.988783433994823</v>
      </c>
    </row>
    <row r="44" spans="1:10" ht="15">
      <c r="A44" s="10" t="s">
        <v>38</v>
      </c>
      <c r="B44" s="3">
        <v>1110</v>
      </c>
      <c r="C44" s="3">
        <v>23</v>
      </c>
      <c r="D44" s="3">
        <f t="shared" si="0"/>
        <v>1133</v>
      </c>
      <c r="E44" s="3">
        <v>926</v>
      </c>
      <c r="F44" s="3">
        <v>3</v>
      </c>
      <c r="G44" s="3">
        <f t="shared" si="1"/>
        <v>929</v>
      </c>
      <c r="H44" s="4">
        <f t="shared" si="2"/>
        <v>-16.576576576576578</v>
      </c>
      <c r="I44" s="4">
        <f t="shared" si="3"/>
        <v>-86.95652173913044</v>
      </c>
      <c r="J44" s="5">
        <f t="shared" si="4"/>
        <v>-18.00529567519859</v>
      </c>
    </row>
    <row r="45" spans="1:10" ht="15">
      <c r="A45" s="6" t="s">
        <v>72</v>
      </c>
      <c r="B45" s="7">
        <v>780</v>
      </c>
      <c r="C45" s="7">
        <v>8</v>
      </c>
      <c r="D45" s="7">
        <f t="shared" si="0"/>
        <v>788</v>
      </c>
      <c r="E45" s="7">
        <v>548</v>
      </c>
      <c r="F45" s="7">
        <v>3</v>
      </c>
      <c r="G45" s="7">
        <f t="shared" si="1"/>
        <v>551</v>
      </c>
      <c r="H45" s="8">
        <f t="shared" si="2"/>
        <v>-29.743589743589745</v>
      </c>
      <c r="I45" s="8">
        <f t="shared" si="3"/>
        <v>-62.5</v>
      </c>
      <c r="J45" s="9">
        <f t="shared" si="4"/>
        <v>-30.076142131979694</v>
      </c>
    </row>
    <row r="46" spans="1:10" ht="15">
      <c r="A46" s="10" t="s">
        <v>39</v>
      </c>
      <c r="B46" s="3">
        <v>365</v>
      </c>
      <c r="C46" s="3">
        <v>6</v>
      </c>
      <c r="D46" s="3">
        <f t="shared" si="0"/>
        <v>371</v>
      </c>
      <c r="E46" s="3">
        <v>476</v>
      </c>
      <c r="F46" s="3">
        <v>14</v>
      </c>
      <c r="G46" s="3">
        <f t="shared" si="1"/>
        <v>490</v>
      </c>
      <c r="H46" s="4">
        <f t="shared" si="2"/>
        <v>30.41095890410959</v>
      </c>
      <c r="I46" s="4">
        <f t="shared" si="3"/>
        <v>133.33333333333331</v>
      </c>
      <c r="J46" s="5">
        <f t="shared" si="4"/>
        <v>32.075471698113205</v>
      </c>
    </row>
    <row r="47" spans="1:10" ht="15">
      <c r="A47" s="6" t="s">
        <v>40</v>
      </c>
      <c r="B47" s="7">
        <v>1272</v>
      </c>
      <c r="C47" s="7">
        <v>53</v>
      </c>
      <c r="D47" s="7">
        <f t="shared" si="0"/>
        <v>1325</v>
      </c>
      <c r="E47" s="7">
        <v>1219</v>
      </c>
      <c r="F47" s="7">
        <v>22</v>
      </c>
      <c r="G47" s="7">
        <f t="shared" si="1"/>
        <v>1241</v>
      </c>
      <c r="H47" s="8">
        <f t="shared" si="2"/>
        <v>-4.166666666666666</v>
      </c>
      <c r="I47" s="8">
        <f t="shared" si="3"/>
        <v>-58.490566037735846</v>
      </c>
      <c r="J47" s="9">
        <f t="shared" si="4"/>
        <v>-6.339622641509433</v>
      </c>
    </row>
    <row r="48" spans="1:10" ht="15">
      <c r="A48" s="10" t="s">
        <v>41</v>
      </c>
      <c r="B48" s="3">
        <v>2652</v>
      </c>
      <c r="C48" s="3">
        <v>230</v>
      </c>
      <c r="D48" s="3">
        <f t="shared" si="0"/>
        <v>2882</v>
      </c>
      <c r="E48" s="3">
        <v>2008</v>
      </c>
      <c r="F48" s="3">
        <v>151</v>
      </c>
      <c r="G48" s="3">
        <f t="shared" si="1"/>
        <v>2159</v>
      </c>
      <c r="H48" s="4">
        <f t="shared" si="2"/>
        <v>-24.283559577677224</v>
      </c>
      <c r="I48" s="4">
        <f t="shared" si="3"/>
        <v>-34.34782608695652</v>
      </c>
      <c r="J48" s="5">
        <f t="shared" si="4"/>
        <v>-25.08674531575295</v>
      </c>
    </row>
    <row r="49" spans="1:10" ht="15">
      <c r="A49" s="6" t="s">
        <v>42</v>
      </c>
      <c r="B49" s="7">
        <v>0</v>
      </c>
      <c r="C49" s="7">
        <v>0</v>
      </c>
      <c r="D49" s="7">
        <f t="shared" si="0"/>
        <v>0</v>
      </c>
      <c r="E49" s="7">
        <v>0</v>
      </c>
      <c r="F49" s="7">
        <v>0</v>
      </c>
      <c r="G49" s="7">
        <f t="shared" si="1"/>
        <v>0</v>
      </c>
      <c r="H49" s="8">
        <f t="shared" si="2"/>
        <v>0</v>
      </c>
      <c r="I49" s="8">
        <f t="shared" si="3"/>
        <v>0</v>
      </c>
      <c r="J49" s="9">
        <f t="shared" si="4"/>
        <v>0</v>
      </c>
    </row>
    <row r="50" spans="1:10" ht="15">
      <c r="A50" s="10" t="s">
        <v>43</v>
      </c>
      <c r="B50" s="3">
        <v>211</v>
      </c>
      <c r="C50" s="3">
        <v>15</v>
      </c>
      <c r="D50" s="3">
        <f t="shared" si="0"/>
        <v>226</v>
      </c>
      <c r="E50" s="3">
        <v>199</v>
      </c>
      <c r="F50" s="3">
        <v>0</v>
      </c>
      <c r="G50" s="3">
        <f t="shared" si="1"/>
        <v>199</v>
      </c>
      <c r="H50" s="4">
        <f t="shared" si="2"/>
        <v>-5.687203791469194</v>
      </c>
      <c r="I50" s="4">
        <f t="shared" si="3"/>
        <v>-100</v>
      </c>
      <c r="J50" s="5">
        <f t="shared" si="4"/>
        <v>-11.946902654867257</v>
      </c>
    </row>
    <row r="51" spans="1:10" ht="15">
      <c r="A51" s="6" t="s">
        <v>44</v>
      </c>
      <c r="B51" s="7">
        <v>641</v>
      </c>
      <c r="C51" s="7">
        <v>37</v>
      </c>
      <c r="D51" s="7">
        <f t="shared" si="0"/>
        <v>678</v>
      </c>
      <c r="E51" s="7">
        <v>642</v>
      </c>
      <c r="F51" s="7">
        <v>17</v>
      </c>
      <c r="G51" s="7">
        <f t="shared" si="1"/>
        <v>659</v>
      </c>
      <c r="H51" s="38">
        <f t="shared" si="2"/>
        <v>0.15600624024961</v>
      </c>
      <c r="I51" s="8">
        <f t="shared" si="3"/>
        <v>-54.054054054054056</v>
      </c>
      <c r="J51" s="9">
        <f t="shared" si="4"/>
        <v>-2.8023598820058995</v>
      </c>
    </row>
    <row r="52" spans="1:10" ht="15">
      <c r="A52" s="10" t="s">
        <v>45</v>
      </c>
      <c r="B52" s="3">
        <v>1174</v>
      </c>
      <c r="C52" s="3">
        <v>122</v>
      </c>
      <c r="D52" s="3">
        <f t="shared" si="0"/>
        <v>1296</v>
      </c>
      <c r="E52" s="3">
        <v>927</v>
      </c>
      <c r="F52" s="3">
        <v>68</v>
      </c>
      <c r="G52" s="3">
        <f t="shared" si="1"/>
        <v>995</v>
      </c>
      <c r="H52" s="4">
        <f t="shared" si="2"/>
        <v>-21.039182282793867</v>
      </c>
      <c r="I52" s="4">
        <f t="shared" si="3"/>
        <v>-44.26229508196721</v>
      </c>
      <c r="J52" s="5">
        <f t="shared" si="4"/>
        <v>-23.22530864197531</v>
      </c>
    </row>
    <row r="53" spans="1:10" ht="15">
      <c r="A53" s="6" t="s">
        <v>46</v>
      </c>
      <c r="B53" s="7">
        <v>730</v>
      </c>
      <c r="C53" s="7">
        <v>0</v>
      </c>
      <c r="D53" s="7">
        <f t="shared" si="0"/>
        <v>730</v>
      </c>
      <c r="E53" s="7">
        <v>591</v>
      </c>
      <c r="F53" s="7">
        <v>0</v>
      </c>
      <c r="G53" s="7">
        <f t="shared" si="1"/>
        <v>591</v>
      </c>
      <c r="H53" s="8">
        <f t="shared" si="2"/>
        <v>-19.041095890410958</v>
      </c>
      <c r="I53" s="8">
        <f t="shared" si="3"/>
        <v>0</v>
      </c>
      <c r="J53" s="9">
        <f t="shared" si="4"/>
        <v>-19.041095890410958</v>
      </c>
    </row>
    <row r="54" spans="1:10" ht="15">
      <c r="A54" s="10" t="s">
        <v>47</v>
      </c>
      <c r="B54" s="3">
        <v>101</v>
      </c>
      <c r="C54" s="3">
        <v>73</v>
      </c>
      <c r="D54" s="3">
        <f t="shared" si="0"/>
        <v>174</v>
      </c>
      <c r="E54" s="3">
        <v>86</v>
      </c>
      <c r="F54" s="3">
        <v>110</v>
      </c>
      <c r="G54" s="3">
        <f t="shared" si="1"/>
        <v>196</v>
      </c>
      <c r="H54" s="4">
        <f t="shared" si="2"/>
        <v>-14.85148514851485</v>
      </c>
      <c r="I54" s="4">
        <f t="shared" si="3"/>
        <v>50.68493150684932</v>
      </c>
      <c r="J54" s="5">
        <f t="shared" si="4"/>
        <v>12.643678160919542</v>
      </c>
    </row>
    <row r="55" spans="1:10" ht="15">
      <c r="A55" s="6" t="s">
        <v>48</v>
      </c>
      <c r="B55" s="7">
        <v>0</v>
      </c>
      <c r="C55" s="7">
        <v>0</v>
      </c>
      <c r="D55" s="7">
        <f t="shared" si="0"/>
        <v>0</v>
      </c>
      <c r="E55" s="7">
        <v>0</v>
      </c>
      <c r="F55" s="7">
        <v>0</v>
      </c>
      <c r="G55" s="7">
        <f t="shared" si="1"/>
        <v>0</v>
      </c>
      <c r="H55" s="8">
        <f t="shared" si="2"/>
        <v>0</v>
      </c>
      <c r="I55" s="8">
        <f t="shared" si="3"/>
        <v>0</v>
      </c>
      <c r="J55" s="9">
        <f t="shared" si="4"/>
        <v>0</v>
      </c>
    </row>
    <row r="56" spans="1:10" ht="15">
      <c r="A56" s="10" t="s">
        <v>49</v>
      </c>
      <c r="B56" s="3">
        <v>28</v>
      </c>
      <c r="C56" s="3">
        <v>0</v>
      </c>
      <c r="D56" s="3">
        <f t="shared" si="0"/>
        <v>28</v>
      </c>
      <c r="E56" s="3">
        <v>35</v>
      </c>
      <c r="F56" s="3">
        <v>5</v>
      </c>
      <c r="G56" s="3">
        <f>+E56+F56</f>
        <v>40</v>
      </c>
      <c r="H56" s="4">
        <f t="shared" si="2"/>
        <v>25</v>
      </c>
      <c r="I56" s="4">
        <f t="shared" si="3"/>
        <v>0</v>
      </c>
      <c r="J56" s="5">
        <f t="shared" si="4"/>
        <v>42.857142857142854</v>
      </c>
    </row>
    <row r="57" spans="1:10" ht="15">
      <c r="A57" s="6" t="s">
        <v>50</v>
      </c>
      <c r="B57" s="7">
        <v>2292</v>
      </c>
      <c r="C57" s="7">
        <v>26</v>
      </c>
      <c r="D57" s="7">
        <f t="shared" si="0"/>
        <v>2318</v>
      </c>
      <c r="E57" s="7">
        <v>1982</v>
      </c>
      <c r="F57" s="7">
        <v>3</v>
      </c>
      <c r="G57" s="7">
        <f t="shared" si="1"/>
        <v>1985</v>
      </c>
      <c r="H57" s="8">
        <f t="shared" si="2"/>
        <v>-13.525305410122165</v>
      </c>
      <c r="I57" s="8">
        <f t="shared" si="3"/>
        <v>-88.46153846153845</v>
      </c>
      <c r="J57" s="9">
        <f t="shared" si="4"/>
        <v>-14.365832614322693</v>
      </c>
    </row>
    <row r="58" spans="1:10" ht="15">
      <c r="A58" s="10" t="s">
        <v>59</v>
      </c>
      <c r="B58" s="3">
        <v>125</v>
      </c>
      <c r="C58" s="3">
        <v>47</v>
      </c>
      <c r="D58" s="3">
        <f t="shared" si="0"/>
        <v>172</v>
      </c>
      <c r="E58" s="3">
        <v>97</v>
      </c>
      <c r="F58" s="3">
        <v>39</v>
      </c>
      <c r="G58" s="3">
        <f t="shared" si="1"/>
        <v>136</v>
      </c>
      <c r="H58" s="4">
        <f t="shared" si="2"/>
        <v>-22.400000000000002</v>
      </c>
      <c r="I58" s="4">
        <f t="shared" si="3"/>
        <v>-17.02127659574468</v>
      </c>
      <c r="J58" s="5">
        <f t="shared" si="4"/>
        <v>-20.930232558139537</v>
      </c>
    </row>
    <row r="59" spans="1:10" ht="15">
      <c r="A59" s="6" t="s">
        <v>60</v>
      </c>
      <c r="B59" s="7">
        <v>0</v>
      </c>
      <c r="C59" s="7">
        <v>0</v>
      </c>
      <c r="D59" s="7">
        <f t="shared" si="0"/>
        <v>0</v>
      </c>
      <c r="E59" s="7">
        <v>0</v>
      </c>
      <c r="F59" s="7">
        <v>0</v>
      </c>
      <c r="G59" s="7">
        <f t="shared" si="1"/>
        <v>0</v>
      </c>
      <c r="H59" s="8">
        <f t="shared" si="2"/>
        <v>0</v>
      </c>
      <c r="I59" s="8">
        <f t="shared" si="3"/>
        <v>0</v>
      </c>
      <c r="J59" s="9">
        <f t="shared" si="4"/>
        <v>0</v>
      </c>
    </row>
    <row r="60" spans="1:10" ht="15">
      <c r="A60" s="11" t="s">
        <v>51</v>
      </c>
      <c r="B60" s="22">
        <f>+B61-SUM(B6+B10+B32+B20+B58+B59)</f>
        <v>118801</v>
      </c>
      <c r="C60" s="22">
        <f>+C61-SUM(C6+C10+C32+C20+C58+C59)</f>
        <v>335952</v>
      </c>
      <c r="D60" s="22">
        <f>+D61-SUM(D6+D10+D32+D20+D58+D59)</f>
        <v>454753</v>
      </c>
      <c r="E60" s="22">
        <f>+E61-SUM(E6+E10+E32+E20+E58+E59+E5)</f>
        <v>104203</v>
      </c>
      <c r="F60" s="22">
        <f>+F61-SUM(F6+F10+F32+F20+F58+F59+F5)</f>
        <v>357984</v>
      </c>
      <c r="G60" s="22">
        <f>+G61-SUM(G6+G10+G32+G20+G58+G59+G5)</f>
        <v>462187</v>
      </c>
      <c r="H60" s="23">
        <f>+_xlfn.IFERROR(((E60-B60)/B60)*100,0)</f>
        <v>-12.287775355426302</v>
      </c>
      <c r="I60" s="23">
        <f t="shared" si="3"/>
        <v>6.558079725675096</v>
      </c>
      <c r="J60" s="23">
        <f t="shared" si="4"/>
        <v>1.6347335806470766</v>
      </c>
    </row>
    <row r="61" spans="1:10" ht="15">
      <c r="A61" s="14" t="s">
        <v>52</v>
      </c>
      <c r="B61" s="24">
        <f>SUM(B4:B59)</f>
        <v>141092</v>
      </c>
      <c r="C61" s="24">
        <f>SUM(C4:C59)</f>
        <v>357885</v>
      </c>
      <c r="D61" s="24">
        <f>SUM(D4:D59)</f>
        <v>498977</v>
      </c>
      <c r="E61" s="24">
        <f>SUM(E4:E59)</f>
        <v>130060</v>
      </c>
      <c r="F61" s="24">
        <f>SUM(F4:F59)</f>
        <v>393363</v>
      </c>
      <c r="G61" s="24">
        <f>SUM(G4:G59)</f>
        <v>523423</v>
      </c>
      <c r="H61" s="25">
        <f>+_xlfn.IFERROR(((E61-B61)/B61)*100,0)</f>
        <v>-7.819011708672356</v>
      </c>
      <c r="I61" s="25">
        <f>+_xlfn.IFERROR(((F61-C61)/C61)*100,0)</f>
        <v>9.913240286684271</v>
      </c>
      <c r="J61" s="25">
        <f>+_xlfn.IFERROR(((G61-D61)/D61)*100,0)</f>
        <v>4.899223811919186</v>
      </c>
    </row>
    <row r="62" spans="1:10" ht="15">
      <c r="A62" s="26"/>
      <c r="B62" s="27"/>
      <c r="C62" s="27"/>
      <c r="D62" s="27"/>
      <c r="E62" s="27"/>
      <c r="F62" s="27"/>
      <c r="G62" s="27"/>
      <c r="H62" s="27"/>
      <c r="I62" s="27"/>
      <c r="J62" s="28"/>
    </row>
    <row r="63" spans="1:10" ht="15">
      <c r="A63" s="26" t="s">
        <v>68</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8" t="s">
        <v>76</v>
      </c>
      <c r="B65" s="48"/>
      <c r="C65" s="48"/>
      <c r="D65" s="48"/>
      <c r="E65" s="48"/>
      <c r="F65" s="48"/>
      <c r="G65" s="48"/>
      <c r="H65" s="48"/>
      <c r="I65" s="48"/>
      <c r="J65" s="48"/>
    </row>
    <row r="67" spans="2:7" ht="15">
      <c r="B67" s="37"/>
      <c r="C67" s="37"/>
      <c r="D67" s="37"/>
      <c r="E67" s="37"/>
      <c r="F67" s="37"/>
      <c r="G67" s="37"/>
    </row>
    <row r="68" spans="2:7" ht="15">
      <c r="B68" s="37"/>
      <c r="C68" s="37"/>
      <c r="D68" s="37"/>
      <c r="E68" s="37"/>
      <c r="F68" s="37"/>
      <c r="G68" s="37"/>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2019-03-05T10:12:31Z</cp:lastPrinted>
  <dcterms:created xsi:type="dcterms:W3CDTF">2017-03-06T11:35:15Z</dcterms:created>
  <dcterms:modified xsi:type="dcterms:W3CDTF">2019-03-14T15:25:52Z</dcterms:modified>
  <cp:category/>
  <cp:version/>
  <cp:contentType/>
  <cp:contentStatus/>
</cp:coreProperties>
</file>