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TÜM UÇAK" sheetId="1" r:id="rId1"/>
    <sheet name="YOLCU" sheetId="2" r:id="rId2"/>
    <sheet name="TİCARİ UÇAK" sheetId="3" r:id="rId3"/>
    <sheet name="YÜK " sheetId="4" r:id="rId4"/>
  </sheets>
  <definedNames>
    <definedName name="_xlfn.IFERROR" hidden="1">#NAME?</definedName>
    <definedName name="_xlnm.Print_Area" localSheetId="0">'TÜM UÇAK'!$A$1:$J$65</definedName>
  </definedNames>
  <calcPr fullCalcOnLoad="1"/>
</workbook>
</file>

<file path=xl/sharedStrings.xml><?xml version="1.0" encoding="utf-8"?>
<sst xmlns="http://schemas.openxmlformats.org/spreadsheetml/2006/main" count="295" uniqueCount="76">
  <si>
    <t xml:space="preserve">   TÜM UÇAK TRAFİĞİ</t>
  </si>
  <si>
    <t xml:space="preserve">Havalimanları </t>
  </si>
  <si>
    <t xml:space="preserve"> 2017/2016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</si>
  <si>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</si>
  <si>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</si>
  <si>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</si>
  <si>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</si>
  <si>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</si>
  <si>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</si>
  <si>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</si>
  <si>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</si>
  <si>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</si>
  <si>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</si>
  <si>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</si>
  <si>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</si>
  <si>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</si>
  <si>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</si>
  <si>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</si>
  <si>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</si>
  <si>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</si>
  <si>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</si>
  <si>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</si>
  <si>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</si>
  <si>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</si>
  <si>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</si>
  <si>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</si>
  <si>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</si>
  <si>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</si>
  <si>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</si>
  <si>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</si>
  <si>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Hakkari Yüksekova S.E.</t>
  </si>
  <si>
    <t>Hatay</t>
  </si>
  <si>
    <t>Isparta Süleyman Demirel</t>
  </si>
  <si>
    <t>Kahramanmaraş</t>
  </si>
  <si>
    <t>Kars Harakani</t>
  </si>
  <si>
    <t>Kastamonu</t>
  </si>
  <si>
    <t>Kayseri</t>
  </si>
  <si>
    <t>Kocaeli Cengiz Topel</t>
  </si>
  <si>
    <t>Konya</t>
  </si>
  <si>
    <t>Malatya</t>
  </si>
  <si>
    <t>Mardin</t>
  </si>
  <si>
    <t>Muş</t>
  </si>
  <si>
    <t>Kapadokya</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</si>
  <si>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</si>
  <si>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</si>
  <si>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</si>
  <si>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</si>
  <si>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</si>
  <si>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</si>
  <si>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</si>
  <si>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</si>
  <si>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</si>
  <si>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</si>
  <si>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</si>
  <si>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</si>
  <si>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</si>
  <si>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</si>
  <si>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</si>
  <si>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</si>
  <si>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</si>
  <si>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</si>
  <si>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</si>
  <si>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</si>
  <si>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</si>
  <si>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Hasan Polatkan Havalimanı, Eskişehir Anadolu Üniversitesi SHYO tarafından işletilmekte olduğundan DHMİ toplamında hariç tutulmuştur.</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</si>
  <si>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</si>
  <si>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</si>
  <si>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</si>
  <si>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</si>
  <si>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</si>
  <si>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</si>
  <si>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</si>
  <si>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</si>
  <si>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</si>
  <si>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2016 YILI ARALIK SONU</t>
  </si>
  <si>
    <t>2017 YILI ARALIK SONU
(Kesin Olmayan)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</si>
</sst>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 numFmtId="165" formatCode="_-* #,##0\ _T_L_-;\-* #,##0\ _T_L_-;_-* &quot;-&quot;??\ _T_L_-;_-@_-"/>
    <numFmt numFmtId="166" formatCode="#,##0.0"/>
    <numFmt numFmtId="167" formatCode="#,##0_ ;\-#,##0\ "/>
    <numFmt numFmtId="168" formatCode="#,##0.00000"/>
    <numFmt numFmtId="169"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0"/>
      <name val="Tahoma"/>
      <family val="2"/>
    </font>
    <font>
      <b/>
      <sz val="9.5"/>
      <color theme="0"/>
      <name val="Tahoma"/>
      <family val="2"/>
    </font>
    <font>
      <b/>
      <sz val="11"/>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style="medium"/>
      <right/>
      <top/>
      <bottom/>
    </border>
    <border>
      <left/>
      <right style="medium"/>
      <top/>
      <bottom/>
    </border>
    <border>
      <left style="medium"/>
      <right/>
      <top/>
      <bottom style="medium"/>
    </border>
    <border>
      <left/>
      <right/>
      <top style="medium"/>
      <bottom style="medium"/>
    </border>
    <border>
      <left/>
      <right/>
      <top/>
      <bottom style="medium"/>
    </border>
    <border>
      <left/>
      <right style="medium"/>
      <top/>
      <bottom style="medium"/>
    </border>
    <border>
      <left/>
      <right style="medium"/>
      <top style="thin"/>
      <bottom/>
    </border>
    <border>
      <left/>
      <right/>
      <top style="medium"/>
      <bottom/>
    </border>
    <border>
      <left/>
      <right/>
      <top style="thin"/>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6" fillId="0" borderId="0">
      <alignment/>
      <protection/>
    </xf>
    <xf numFmtId="0" fontId="0" fillId="25" borderId="8" applyNumberFormat="0" applyFont="0" applyAlignment="0" applyProtection="0"/>
    <xf numFmtId="0" fontId="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0">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165" fontId="7" fillId="34" borderId="12" xfId="41" applyNumberFormat="1" applyFont="1" applyFill="1" applyBorder="1" applyAlignment="1">
      <alignment horizontal="left"/>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3" xfId="41" applyNumberFormat="1" applyFont="1" applyFill="1" applyBorder="1" applyAlignment="1">
      <alignment horizontal="right" vertical="center"/>
    </xf>
    <xf numFmtId="165" fontId="7" fillId="16" borderId="12"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3" xfId="41" applyNumberFormat="1" applyFont="1" applyFill="1" applyBorder="1" applyAlignment="1">
      <alignment horizontal="right" vertical="center"/>
    </xf>
    <xf numFmtId="165" fontId="7" fillId="35" borderId="12" xfId="41" applyNumberFormat="1" applyFont="1" applyFill="1" applyBorder="1" applyAlignment="1">
      <alignment horizontal="left"/>
    </xf>
    <xf numFmtId="166" fontId="9" fillId="16" borderId="0" xfId="41" applyNumberFormat="1" applyFont="1" applyFill="1" applyBorder="1" applyAlignment="1">
      <alignment horizontal="right" vertical="center"/>
    </xf>
    <xf numFmtId="0" fontId="42" fillId="36" borderId="12"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2"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3"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166" fontId="9" fillId="16" borderId="13" xfId="41" applyNumberFormat="1" applyFont="1" applyFill="1" applyBorder="1" applyAlignment="1">
      <alignment horizontal="righ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165" fontId="7" fillId="34" borderId="12" xfId="41" applyNumberFormat="1" applyFont="1" applyFill="1" applyBorder="1" applyAlignment="1">
      <alignment horizontal="left" vertical="center"/>
    </xf>
    <xf numFmtId="165" fontId="7" fillId="16" borderId="12" xfId="41" applyNumberFormat="1" applyFont="1" applyFill="1" applyBorder="1" applyAlignment="1">
      <alignment horizontal="left" vertical="center"/>
    </xf>
    <xf numFmtId="165" fontId="7" fillId="35" borderId="12" xfId="41" applyNumberFormat="1" applyFont="1" applyFill="1" applyBorder="1" applyAlignment="1">
      <alignment horizontal="left" vertical="center"/>
    </xf>
    <xf numFmtId="166" fontId="9" fillId="34" borderId="0" xfId="41" applyNumberFormat="1" applyFont="1" applyFill="1" applyBorder="1" applyAlignment="1">
      <alignment horizontal="right" vertical="center"/>
    </xf>
    <xf numFmtId="166" fontId="9" fillId="34" borderId="13" xfId="41" applyNumberFormat="1" applyFont="1" applyFill="1" applyBorder="1" applyAlignment="1">
      <alignment horizontal="right" vertical="center"/>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2"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3"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9" fillId="34" borderId="18"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9" xfId="41" applyNumberFormat="1" applyFont="1" applyFill="1" applyBorder="1" applyAlignment="1">
      <alignment horizontal="right" vertical="center"/>
    </xf>
    <xf numFmtId="166" fontId="10" fillId="37" borderId="13" xfId="63" applyNumberFormat="1" applyFont="1" applyFill="1" applyBorder="1" applyAlignment="1">
      <alignment horizontal="right" vertical="center"/>
    </xf>
    <xf numFmtId="3" fontId="8" fillId="34" borderId="20" xfId="41" applyNumberFormat="1" applyFont="1" applyFill="1" applyBorder="1" applyAlignment="1">
      <alignment horizontal="right" vertical="center"/>
    </xf>
    <xf numFmtId="4" fontId="8" fillId="34" borderId="0" xfId="41" applyNumberFormat="1" applyFont="1" applyFill="1" applyBorder="1" applyAlignment="1">
      <alignment horizontal="right" vertical="center"/>
    </xf>
    <xf numFmtId="168" fontId="9" fillId="34" borderId="0" xfId="41" applyNumberFormat="1" applyFont="1" applyFill="1" applyBorder="1" applyAlignment="1">
      <alignment horizontal="right" vertical="center"/>
    </xf>
    <xf numFmtId="166" fontId="9" fillId="34" borderId="18" xfId="41" applyNumberFormat="1" applyFont="1" applyFill="1" applyBorder="1" applyAlignment="1">
      <alignment horizontal="right" vertical="center"/>
    </xf>
    <xf numFmtId="0" fontId="0" fillId="0" borderId="0" xfId="0" applyBorder="1" applyAlignment="1">
      <alignment/>
    </xf>
    <xf numFmtId="3" fontId="9" fillId="0" borderId="18" xfId="41" applyNumberFormat="1" applyFont="1" applyFill="1" applyBorder="1" applyAlignment="1">
      <alignment horizontal="right" vertical="center"/>
    </xf>
    <xf numFmtId="165" fontId="10" fillId="16" borderId="12"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3"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9" xfId="0" applyBorder="1" applyAlignment="1">
      <alignment horizontal="left" wrapText="1"/>
    </xf>
    <xf numFmtId="165" fontId="44" fillId="16" borderId="21" xfId="56" applyNumberFormat="1" applyFont="1" applyFill="1" applyBorder="1" applyAlignment="1">
      <alignment horizontal="center" vertical="center"/>
    </xf>
    <xf numFmtId="165" fontId="44" fillId="16" borderId="19" xfId="56" applyNumberFormat="1" applyFont="1" applyFill="1" applyBorder="1" applyAlignment="1">
      <alignment horizontal="center" vertical="center"/>
    </xf>
    <xf numFmtId="165" fontId="44" fillId="16" borderId="22" xfId="56" applyNumberFormat="1" applyFont="1" applyFill="1" applyBorder="1" applyAlignment="1">
      <alignment horizontal="center" vertical="center"/>
    </xf>
    <xf numFmtId="165" fontId="4" fillId="33" borderId="12" xfId="56" applyNumberFormat="1" applyFont="1" applyFill="1" applyBorder="1" applyAlignment="1">
      <alignment horizontal="center" vertical="center"/>
    </xf>
    <xf numFmtId="165" fontId="4" fillId="33" borderId="23" xfId="56" applyNumberFormat="1" applyFont="1" applyFill="1" applyBorder="1" applyAlignment="1">
      <alignment horizontal="center"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3"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4" xfId="48" applyNumberFormat="1" applyFont="1" applyFill="1" applyBorder="1" applyAlignment="1">
      <alignment horizontal="righ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5">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65"/>
  <sheetViews>
    <sheetView tabSelected="1" zoomScale="90" zoomScaleNormal="90" zoomScalePageLayoutView="0" workbookViewId="0" topLeftCell="A1">
      <selection activeCell="M13" sqref="M13"/>
    </sheetView>
  </sheetViews>
  <sheetFormatPr defaultColWidth="9.140625" defaultRowHeight="15"/>
  <cols>
    <col min="1" max="1" width="27.7109375" style="0" customWidth="1"/>
    <col min="2" max="10" width="14.28125" style="0" customWidth="1"/>
  </cols>
  <sheetData>
    <row r="1" spans="1:10" ht="22.5" customHeight="1">
      <c r="A1" s="58" t="s">
        <v>0</v>
      </c>
      <c r="B1" s="59"/>
      <c r="C1" s="59"/>
      <c r="D1" s="59"/>
      <c r="E1" s="59"/>
      <c r="F1" s="59"/>
      <c r="G1" s="59"/>
      <c r="H1" s="59"/>
      <c r="I1" s="59"/>
      <c r="J1" s="60"/>
    </row>
    <row r="2" spans="1:10" ht="27" customHeight="1">
      <c r="A2" s="61" t="s">
        <v>1</v>
      </c>
      <c r="B2" s="63" t="s">
        <v>74</v>
      </c>
      <c r="C2" s="63"/>
      <c r="D2" s="63"/>
      <c r="E2" s="63" t="s">
        <v>75</v>
      </c>
      <c r="F2" s="63"/>
      <c r="G2" s="63"/>
      <c r="H2" s="64" t="s">
        <v>2</v>
      </c>
      <c r="I2" s="64"/>
      <c r="J2" s="65"/>
    </row>
    <row r="3" spans="1:10" ht="15">
      <c r="A3" s="62"/>
      <c r="B3" s="1" t="s">
        <v>3</v>
      </c>
      <c r="C3" s="1" t="s">
        <v>4</v>
      </c>
      <c r="D3" s="1" t="s">
        <v>5</v>
      </c>
      <c r="E3" s="1" t="s">
        <v>3</v>
      </c>
      <c r="F3" s="1" t="s">
        <v>4</v>
      </c>
      <c r="G3" s="1" t="s">
        <v>5</v>
      </c>
      <c r="H3" s="1" t="s">
        <v>3</v>
      </c>
      <c r="I3" s="1" t="s">
        <v>4</v>
      </c>
      <c r="J3" s="2" t="s">
        <v>5</v>
      </c>
    </row>
    <row r="4" spans="1:11" ht="15">
      <c r="A4" s="3" t="s">
        <v>6</v>
      </c>
      <c r="B4" s="4">
        <v>141361</v>
      </c>
      <c r="C4" s="4">
        <v>325035</v>
      </c>
      <c r="D4" s="4">
        <f>SUM(B4:C4)</f>
        <v>466396</v>
      </c>
      <c r="E4" s="4">
        <v>142886</v>
      </c>
      <c r="F4" s="4">
        <v>317891</v>
      </c>
      <c r="G4" s="4">
        <f>SUM(E4:F4)</f>
        <v>460777</v>
      </c>
      <c r="H4" s="5">
        <f>+_xlfn.IFERROR(((E4-B4)/B4)*100,0)</f>
        <v>1.07879825411535</v>
      </c>
      <c r="I4" s="5">
        <f>+_xlfn.IFERROR(((F4-C4)/C4)*100,0)</f>
        <v>-2.197917147384128</v>
      </c>
      <c r="J4" s="50">
        <f>+_xlfn.IFERROR(((G4-D4)/D4)*100,0)</f>
        <v>-1.2047701952846939</v>
      </c>
      <c r="K4" s="49"/>
    </row>
    <row r="5" spans="1:10" ht="15">
      <c r="A5" s="7" t="s">
        <v>58</v>
      </c>
      <c r="B5" s="8">
        <v>147053</v>
      </c>
      <c r="C5" s="8">
        <v>84874</v>
      </c>
      <c r="D5" s="8">
        <f aca="true" t="shared" si="0" ref="D5:D58">SUM(B5:C5)</f>
        <v>231927</v>
      </c>
      <c r="E5" s="8">
        <v>139311</v>
      </c>
      <c r="F5" s="8">
        <v>80345</v>
      </c>
      <c r="G5" s="8">
        <f aca="true" t="shared" si="1" ref="G5:G58">SUM(E5:F5)</f>
        <v>219656</v>
      </c>
      <c r="H5" s="9">
        <f aca="true" t="shared" si="2" ref="H5:H58">+_xlfn.IFERROR(((E5-B5)/B5)*100,0)</f>
        <v>-5.264768484831999</v>
      </c>
      <c r="I5" s="9">
        <f aca="true" t="shared" si="3" ref="I5:I58">+_xlfn.IFERROR(((F5-C5)/C5)*100,0)</f>
        <v>-5.336145344864152</v>
      </c>
      <c r="J5" s="10">
        <f aca="true" t="shared" si="4" ref="J5:J58">+_xlfn.IFERROR(((G5-D5)/D5)*100,0)</f>
        <v>-5.290888943503775</v>
      </c>
    </row>
    <row r="6" spans="1:10" ht="15">
      <c r="A6" s="11" t="s">
        <v>7</v>
      </c>
      <c r="B6" s="4">
        <v>89458</v>
      </c>
      <c r="C6" s="4">
        <v>16152</v>
      </c>
      <c r="D6" s="4">
        <f t="shared" si="0"/>
        <v>105610</v>
      </c>
      <c r="E6" s="4">
        <v>99682</v>
      </c>
      <c r="F6" s="4">
        <v>18138</v>
      </c>
      <c r="G6" s="4">
        <f t="shared" si="1"/>
        <v>117820</v>
      </c>
      <c r="H6" s="5">
        <f t="shared" si="2"/>
        <v>11.428826935545173</v>
      </c>
      <c r="I6" s="5">
        <f t="shared" si="3"/>
        <v>12.295690936106983</v>
      </c>
      <c r="J6" s="6">
        <f t="shared" si="4"/>
        <v>11.561405169964965</v>
      </c>
    </row>
    <row r="7" spans="1:10" ht="15">
      <c r="A7" s="7" t="s">
        <v>8</v>
      </c>
      <c r="B7" s="8">
        <v>69037</v>
      </c>
      <c r="C7" s="8">
        <v>17211</v>
      </c>
      <c r="D7" s="8">
        <f t="shared" si="0"/>
        <v>86248</v>
      </c>
      <c r="E7" s="8">
        <v>72343</v>
      </c>
      <c r="F7" s="8">
        <v>17578</v>
      </c>
      <c r="G7" s="8">
        <f t="shared" si="1"/>
        <v>89921</v>
      </c>
      <c r="H7" s="9">
        <f t="shared" si="2"/>
        <v>4.788736474644032</v>
      </c>
      <c r="I7" s="9">
        <f t="shared" si="3"/>
        <v>2.1323572134100286</v>
      </c>
      <c r="J7" s="10">
        <f t="shared" si="4"/>
        <v>4.258649475929877</v>
      </c>
    </row>
    <row r="8" spans="1:10" ht="15">
      <c r="A8" s="11" t="s">
        <v>9</v>
      </c>
      <c r="B8" s="4">
        <v>50872</v>
      </c>
      <c r="C8" s="4">
        <v>76486</v>
      </c>
      <c r="D8" s="4">
        <f t="shared" si="0"/>
        <v>127358</v>
      </c>
      <c r="E8" s="4">
        <v>51928</v>
      </c>
      <c r="F8" s="4">
        <v>107416</v>
      </c>
      <c r="G8" s="4">
        <f t="shared" si="1"/>
        <v>159344</v>
      </c>
      <c r="H8" s="5">
        <f t="shared" si="2"/>
        <v>2.075798081459349</v>
      </c>
      <c r="I8" s="5">
        <f t="shared" si="3"/>
        <v>40.43877310880423</v>
      </c>
      <c r="J8" s="6">
        <f t="shared" si="4"/>
        <v>25.11503007270843</v>
      </c>
    </row>
    <row r="9" spans="1:10" ht="15">
      <c r="A9" s="7" t="s">
        <v>59</v>
      </c>
      <c r="B9" s="8">
        <v>3586</v>
      </c>
      <c r="C9" s="8">
        <v>2489</v>
      </c>
      <c r="D9" s="8">
        <f t="shared" si="0"/>
        <v>6075</v>
      </c>
      <c r="E9" s="8">
        <v>4140</v>
      </c>
      <c r="F9" s="8">
        <v>2244</v>
      </c>
      <c r="G9" s="8">
        <f t="shared" si="1"/>
        <v>6384</v>
      </c>
      <c r="H9" s="9">
        <f t="shared" si="2"/>
        <v>15.448968209704406</v>
      </c>
      <c r="I9" s="9">
        <f t="shared" si="3"/>
        <v>-9.843310566492567</v>
      </c>
      <c r="J9" s="10">
        <f t="shared" si="4"/>
        <v>5.08641975308642</v>
      </c>
    </row>
    <row r="10" spans="1:10" ht="15">
      <c r="A10" s="11" t="s">
        <v>10</v>
      </c>
      <c r="B10" s="4">
        <v>13942</v>
      </c>
      <c r="C10" s="4">
        <v>12212</v>
      </c>
      <c r="D10" s="4">
        <f t="shared" si="0"/>
        <v>26154</v>
      </c>
      <c r="E10" s="4">
        <v>14479</v>
      </c>
      <c r="F10" s="4">
        <v>13774</v>
      </c>
      <c r="G10" s="4">
        <f t="shared" si="1"/>
        <v>28253</v>
      </c>
      <c r="H10" s="5">
        <f t="shared" si="2"/>
        <v>3.8516712092956533</v>
      </c>
      <c r="I10" s="5">
        <f t="shared" si="3"/>
        <v>12.790697674418606</v>
      </c>
      <c r="J10" s="6">
        <f t="shared" si="4"/>
        <v>8.025541026229257</v>
      </c>
    </row>
    <row r="11" spans="1:10" ht="15">
      <c r="A11" s="7" t="s">
        <v>11</v>
      </c>
      <c r="B11" s="8">
        <v>23348</v>
      </c>
      <c r="C11" s="8">
        <v>8169</v>
      </c>
      <c r="D11" s="8">
        <f t="shared" si="0"/>
        <v>31517</v>
      </c>
      <c r="E11" s="8">
        <v>20522</v>
      </c>
      <c r="F11" s="8">
        <v>7997</v>
      </c>
      <c r="G11" s="8">
        <f t="shared" si="1"/>
        <v>28519</v>
      </c>
      <c r="H11" s="9">
        <f t="shared" si="2"/>
        <v>-12.103820455713551</v>
      </c>
      <c r="I11" s="9">
        <f t="shared" si="3"/>
        <v>-2.1055208715877094</v>
      </c>
      <c r="J11" s="10">
        <f t="shared" si="4"/>
        <v>-9.512326680838912</v>
      </c>
    </row>
    <row r="12" spans="1:10" ht="15">
      <c r="A12" s="11" t="s">
        <v>12</v>
      </c>
      <c r="B12" s="4">
        <v>39958</v>
      </c>
      <c r="C12" s="4">
        <v>8600</v>
      </c>
      <c r="D12" s="4">
        <f t="shared" si="0"/>
        <v>48558</v>
      </c>
      <c r="E12" s="4">
        <v>38585</v>
      </c>
      <c r="F12" s="4">
        <v>6351</v>
      </c>
      <c r="G12" s="4">
        <f t="shared" si="1"/>
        <v>44936</v>
      </c>
      <c r="H12" s="5">
        <f t="shared" si="2"/>
        <v>-3.4361079133089745</v>
      </c>
      <c r="I12" s="5">
        <f t="shared" si="3"/>
        <v>-26.151162790697676</v>
      </c>
      <c r="J12" s="6">
        <f t="shared" si="4"/>
        <v>-7.459121051114131</v>
      </c>
    </row>
    <row r="13" spans="1:10" ht="15">
      <c r="A13" s="7" t="s">
        <v>13</v>
      </c>
      <c r="B13" s="8">
        <v>23787</v>
      </c>
      <c r="C13" s="8">
        <v>2472</v>
      </c>
      <c r="D13" s="8">
        <f t="shared" si="0"/>
        <v>26259</v>
      </c>
      <c r="E13" s="8">
        <v>26187</v>
      </c>
      <c r="F13" s="8">
        <v>2911</v>
      </c>
      <c r="G13" s="8">
        <f t="shared" si="1"/>
        <v>29098</v>
      </c>
      <c r="H13" s="9">
        <f t="shared" si="2"/>
        <v>10.089544709294993</v>
      </c>
      <c r="I13" s="9">
        <f t="shared" si="3"/>
        <v>17.758899676375407</v>
      </c>
      <c r="J13" s="10">
        <f t="shared" si="4"/>
        <v>10.811531284511977</v>
      </c>
    </row>
    <row r="14" spans="1:10" ht="15">
      <c r="A14" s="11" t="s">
        <v>14</v>
      </c>
      <c r="B14" s="4">
        <v>8915</v>
      </c>
      <c r="C14" s="4">
        <v>155</v>
      </c>
      <c r="D14" s="4">
        <f t="shared" si="0"/>
        <v>9070</v>
      </c>
      <c r="E14" s="4">
        <v>9838</v>
      </c>
      <c r="F14" s="4">
        <v>197</v>
      </c>
      <c r="G14" s="4">
        <f t="shared" si="1"/>
        <v>10035</v>
      </c>
      <c r="H14" s="5">
        <f t="shared" si="2"/>
        <v>10.353337072349971</v>
      </c>
      <c r="I14" s="5">
        <f t="shared" si="3"/>
        <v>27.09677419354839</v>
      </c>
      <c r="J14" s="6">
        <f t="shared" si="4"/>
        <v>10.63947078280044</v>
      </c>
    </row>
    <row r="15" spans="1:10" ht="15">
      <c r="A15" s="7" t="s">
        <v>15</v>
      </c>
      <c r="B15" s="8">
        <v>15735</v>
      </c>
      <c r="C15" s="8">
        <v>1888</v>
      </c>
      <c r="D15" s="8">
        <f t="shared" si="0"/>
        <v>17623</v>
      </c>
      <c r="E15" s="8">
        <v>16923</v>
      </c>
      <c r="F15" s="8">
        <v>1863</v>
      </c>
      <c r="G15" s="8">
        <f t="shared" si="1"/>
        <v>18786</v>
      </c>
      <c r="H15" s="9">
        <f t="shared" si="2"/>
        <v>7.550047664442326</v>
      </c>
      <c r="I15" s="9">
        <f t="shared" si="3"/>
        <v>-1.3241525423728813</v>
      </c>
      <c r="J15" s="10">
        <f t="shared" si="4"/>
        <v>6.599330420473246</v>
      </c>
    </row>
    <row r="16" spans="1:10" ht="15">
      <c r="A16" s="11" t="s">
        <v>16</v>
      </c>
      <c r="B16" s="4">
        <v>1794</v>
      </c>
      <c r="C16" s="4">
        <v>42</v>
      </c>
      <c r="D16" s="4">
        <f t="shared" si="0"/>
        <v>1836</v>
      </c>
      <c r="E16" s="4">
        <v>2005</v>
      </c>
      <c r="F16" s="4">
        <v>17</v>
      </c>
      <c r="G16" s="4">
        <f t="shared" si="1"/>
        <v>2022</v>
      </c>
      <c r="H16" s="5">
        <f t="shared" si="2"/>
        <v>11.761426978818283</v>
      </c>
      <c r="I16" s="5">
        <f t="shared" si="3"/>
        <v>-59.523809523809526</v>
      </c>
      <c r="J16" s="6">
        <f t="shared" si="4"/>
        <v>10.130718954248366</v>
      </c>
    </row>
    <row r="17" spans="1:10" ht="15">
      <c r="A17" s="7" t="s">
        <v>17</v>
      </c>
      <c r="B17" s="8">
        <v>1990</v>
      </c>
      <c r="C17" s="8">
        <v>5</v>
      </c>
      <c r="D17" s="8">
        <f t="shared" si="0"/>
        <v>1995</v>
      </c>
      <c r="E17" s="8">
        <v>2145</v>
      </c>
      <c r="F17" s="8">
        <v>8</v>
      </c>
      <c r="G17" s="8">
        <f t="shared" si="1"/>
        <v>2153</v>
      </c>
      <c r="H17" s="9">
        <f t="shared" si="2"/>
        <v>7.788944723618091</v>
      </c>
      <c r="I17" s="9">
        <f t="shared" si="3"/>
        <v>60</v>
      </c>
      <c r="J17" s="10">
        <f t="shared" si="4"/>
        <v>7.919799498746867</v>
      </c>
    </row>
    <row r="18" spans="1:10" ht="15">
      <c r="A18" s="11" t="s">
        <v>18</v>
      </c>
      <c r="B18" s="4">
        <v>678</v>
      </c>
      <c r="C18" s="4">
        <v>35</v>
      </c>
      <c r="D18" s="4">
        <f t="shared" si="0"/>
        <v>713</v>
      </c>
      <c r="E18" s="4">
        <v>1554</v>
      </c>
      <c r="F18" s="4">
        <v>82</v>
      </c>
      <c r="G18" s="4">
        <f t="shared" si="1"/>
        <v>1636</v>
      </c>
      <c r="H18" s="5">
        <f t="shared" si="2"/>
        <v>129.20353982300884</v>
      </c>
      <c r="I18" s="5">
        <f t="shared" si="3"/>
        <v>134.28571428571428</v>
      </c>
      <c r="J18" s="6">
        <f t="shared" si="4"/>
        <v>129.45301542777</v>
      </c>
    </row>
    <row r="19" spans="1:10" ht="15">
      <c r="A19" s="7" t="s">
        <v>60</v>
      </c>
      <c r="B19" s="8">
        <v>16047</v>
      </c>
      <c r="C19" s="8">
        <v>0</v>
      </c>
      <c r="D19" s="8">
        <f t="shared" si="0"/>
        <v>16047</v>
      </c>
      <c r="E19" s="8">
        <v>20081</v>
      </c>
      <c r="F19" s="8">
        <v>0</v>
      </c>
      <c r="G19" s="8">
        <f t="shared" si="1"/>
        <v>20081</v>
      </c>
      <c r="H19" s="9">
        <f t="shared" si="2"/>
        <v>25.138655200348975</v>
      </c>
      <c r="I19" s="9">
        <f t="shared" si="3"/>
        <v>0</v>
      </c>
      <c r="J19" s="10">
        <f t="shared" si="4"/>
        <v>25.138655200348975</v>
      </c>
    </row>
    <row r="20" spans="1:10" ht="15">
      <c r="A20" s="11" t="s">
        <v>19</v>
      </c>
      <c r="B20" s="4">
        <v>20276</v>
      </c>
      <c r="C20" s="4">
        <v>179</v>
      </c>
      <c r="D20" s="4">
        <f t="shared" si="0"/>
        <v>20455</v>
      </c>
      <c r="E20" s="4">
        <v>22829</v>
      </c>
      <c r="F20" s="4">
        <v>120</v>
      </c>
      <c r="G20" s="4">
        <f t="shared" si="1"/>
        <v>22949</v>
      </c>
      <c r="H20" s="5">
        <f t="shared" si="2"/>
        <v>12.59124087591241</v>
      </c>
      <c r="I20" s="5">
        <f t="shared" si="3"/>
        <v>-32.960893854748605</v>
      </c>
      <c r="J20" s="6">
        <f t="shared" si="4"/>
        <v>12.192617941823515</v>
      </c>
    </row>
    <row r="21" spans="1:10" ht="15">
      <c r="A21" s="7" t="s">
        <v>20</v>
      </c>
      <c r="B21" s="8">
        <v>114</v>
      </c>
      <c r="C21" s="8">
        <v>0</v>
      </c>
      <c r="D21" s="8">
        <f t="shared" si="0"/>
        <v>114</v>
      </c>
      <c r="E21" s="8">
        <v>134</v>
      </c>
      <c r="F21" s="8">
        <v>0</v>
      </c>
      <c r="G21" s="8">
        <f t="shared" si="1"/>
        <v>134</v>
      </c>
      <c r="H21" s="9">
        <f t="shared" si="2"/>
        <v>17.543859649122805</v>
      </c>
      <c r="I21" s="9">
        <f t="shared" si="3"/>
        <v>0</v>
      </c>
      <c r="J21" s="10">
        <f t="shared" si="4"/>
        <v>17.543859649122805</v>
      </c>
    </row>
    <row r="22" spans="1:10" ht="15">
      <c r="A22" s="11" t="s">
        <v>21</v>
      </c>
      <c r="B22" s="4">
        <v>3157</v>
      </c>
      <c r="C22" s="4">
        <v>20</v>
      </c>
      <c r="D22" s="4">
        <f t="shared" si="0"/>
        <v>3177</v>
      </c>
      <c r="E22" s="4">
        <v>3559</v>
      </c>
      <c r="F22" s="4">
        <v>25</v>
      </c>
      <c r="G22" s="4">
        <f t="shared" si="1"/>
        <v>3584</v>
      </c>
      <c r="H22" s="5">
        <f t="shared" si="2"/>
        <v>12.733607855559075</v>
      </c>
      <c r="I22" s="5">
        <f t="shared" si="3"/>
        <v>25</v>
      </c>
      <c r="J22" s="6">
        <f t="shared" si="4"/>
        <v>12.81082782499213</v>
      </c>
    </row>
    <row r="23" spans="1:10" ht="15">
      <c r="A23" s="7" t="s">
        <v>22</v>
      </c>
      <c r="B23" s="8">
        <v>1317</v>
      </c>
      <c r="C23" s="8">
        <v>13</v>
      </c>
      <c r="D23" s="8">
        <f t="shared" si="0"/>
        <v>1330</v>
      </c>
      <c r="E23" s="8">
        <v>1480</v>
      </c>
      <c r="F23" s="8">
        <v>19</v>
      </c>
      <c r="G23" s="8">
        <f t="shared" si="1"/>
        <v>1499</v>
      </c>
      <c r="H23" s="9">
        <f t="shared" si="2"/>
        <v>12.37661351556568</v>
      </c>
      <c r="I23" s="9">
        <f t="shared" si="3"/>
        <v>46.15384615384615</v>
      </c>
      <c r="J23" s="10">
        <f t="shared" si="4"/>
        <v>12.706766917293233</v>
      </c>
    </row>
    <row r="24" spans="1:10" ht="15">
      <c r="A24" s="11" t="s">
        <v>23</v>
      </c>
      <c r="B24" s="4">
        <v>6731</v>
      </c>
      <c r="C24" s="4">
        <v>409</v>
      </c>
      <c r="D24" s="4">
        <f t="shared" si="0"/>
        <v>7140</v>
      </c>
      <c r="E24" s="4">
        <v>7715</v>
      </c>
      <c r="F24" s="4">
        <v>382</v>
      </c>
      <c r="G24" s="4">
        <f t="shared" si="1"/>
        <v>8097</v>
      </c>
      <c r="H24" s="5">
        <f t="shared" si="2"/>
        <v>14.61892735106225</v>
      </c>
      <c r="I24" s="5">
        <f t="shared" si="3"/>
        <v>-6.601466992665037</v>
      </c>
      <c r="J24" s="6">
        <f t="shared" si="4"/>
        <v>13.403361344537815</v>
      </c>
    </row>
    <row r="25" spans="1:10" ht="15">
      <c r="A25" s="7" t="s">
        <v>24</v>
      </c>
      <c r="B25" s="8">
        <v>5481</v>
      </c>
      <c r="C25" s="8">
        <v>34</v>
      </c>
      <c r="D25" s="8">
        <f t="shared" si="0"/>
        <v>5515</v>
      </c>
      <c r="E25" s="8">
        <v>5994</v>
      </c>
      <c r="F25" s="8">
        <v>100</v>
      </c>
      <c r="G25" s="8">
        <f t="shared" si="1"/>
        <v>6094</v>
      </c>
      <c r="H25" s="9">
        <f t="shared" si="2"/>
        <v>9.35960591133005</v>
      </c>
      <c r="I25" s="9">
        <f t="shared" si="3"/>
        <v>194.11764705882354</v>
      </c>
      <c r="J25" s="10">
        <f t="shared" si="4"/>
        <v>10.498640072529465</v>
      </c>
    </row>
    <row r="26" spans="1:10" ht="15">
      <c r="A26" s="11" t="s">
        <v>25</v>
      </c>
      <c r="B26" s="4">
        <v>234</v>
      </c>
      <c r="C26" s="4">
        <v>0</v>
      </c>
      <c r="D26" s="4">
        <f t="shared" si="0"/>
        <v>234</v>
      </c>
      <c r="E26" s="4">
        <v>196</v>
      </c>
      <c r="F26" s="4">
        <v>0</v>
      </c>
      <c r="G26" s="4">
        <f t="shared" si="1"/>
        <v>196</v>
      </c>
      <c r="H26" s="5">
        <f t="shared" si="2"/>
        <v>-16.23931623931624</v>
      </c>
      <c r="I26" s="5">
        <f t="shared" si="3"/>
        <v>0</v>
      </c>
      <c r="J26" s="6">
        <f t="shared" si="4"/>
        <v>-16.23931623931624</v>
      </c>
    </row>
    <row r="27" spans="1:10" ht="15">
      <c r="A27" s="7" t="s">
        <v>26</v>
      </c>
      <c r="B27" s="8">
        <v>6194</v>
      </c>
      <c r="C27" s="8">
        <v>147</v>
      </c>
      <c r="D27" s="8">
        <f t="shared" si="0"/>
        <v>6341</v>
      </c>
      <c r="E27" s="8">
        <v>11030</v>
      </c>
      <c r="F27" s="8">
        <v>618</v>
      </c>
      <c r="G27" s="8">
        <f t="shared" si="1"/>
        <v>11648</v>
      </c>
      <c r="H27" s="9">
        <f t="shared" si="2"/>
        <v>78.0755569906361</v>
      </c>
      <c r="I27" s="9">
        <f t="shared" si="3"/>
        <v>320.4081632653061</v>
      </c>
      <c r="J27" s="10">
        <f t="shared" si="4"/>
        <v>83.69342375019713</v>
      </c>
    </row>
    <row r="28" spans="1:10" ht="15">
      <c r="A28" s="11" t="s">
        <v>27</v>
      </c>
      <c r="B28" s="4">
        <v>13436</v>
      </c>
      <c r="C28" s="4">
        <v>387</v>
      </c>
      <c r="D28" s="4">
        <f t="shared" si="0"/>
        <v>13823</v>
      </c>
      <c r="E28" s="4">
        <v>12763</v>
      </c>
      <c r="F28" s="4">
        <v>628</v>
      </c>
      <c r="G28" s="4">
        <f t="shared" si="1"/>
        <v>13391</v>
      </c>
      <c r="H28" s="5">
        <f t="shared" si="2"/>
        <v>-5.008931229532599</v>
      </c>
      <c r="I28" s="5">
        <f t="shared" si="3"/>
        <v>62.273901808785524</v>
      </c>
      <c r="J28" s="6">
        <f t="shared" si="4"/>
        <v>-3.125226072487883</v>
      </c>
    </row>
    <row r="29" spans="1:10" ht="15">
      <c r="A29" s="7" t="s">
        <v>28</v>
      </c>
      <c r="B29" s="8">
        <v>7187</v>
      </c>
      <c r="C29" s="8">
        <v>241</v>
      </c>
      <c r="D29" s="8">
        <f t="shared" si="0"/>
        <v>7428</v>
      </c>
      <c r="E29" s="8">
        <v>6908</v>
      </c>
      <c r="F29" s="8">
        <v>227</v>
      </c>
      <c r="G29" s="8">
        <f t="shared" si="1"/>
        <v>7135</v>
      </c>
      <c r="H29" s="9">
        <f t="shared" si="2"/>
        <v>-3.8820091832475305</v>
      </c>
      <c r="I29" s="9">
        <f t="shared" si="3"/>
        <v>-5.809128630705394</v>
      </c>
      <c r="J29" s="10">
        <f t="shared" si="4"/>
        <v>-3.9445341949380723</v>
      </c>
    </row>
    <row r="30" spans="1:10" ht="15">
      <c r="A30" s="11" t="s">
        <v>29</v>
      </c>
      <c r="B30" s="4">
        <v>2851</v>
      </c>
      <c r="C30" s="4">
        <v>26</v>
      </c>
      <c r="D30" s="4">
        <f t="shared" si="0"/>
        <v>2877</v>
      </c>
      <c r="E30" s="4">
        <v>3376</v>
      </c>
      <c r="F30" s="4">
        <v>21</v>
      </c>
      <c r="G30" s="4">
        <f t="shared" si="1"/>
        <v>3397</v>
      </c>
      <c r="H30" s="5">
        <f t="shared" si="2"/>
        <v>18.414591371448612</v>
      </c>
      <c r="I30" s="5">
        <f t="shared" si="3"/>
        <v>-19.230769230769234</v>
      </c>
      <c r="J30" s="6">
        <f t="shared" si="4"/>
        <v>18.074383037886687</v>
      </c>
    </row>
    <row r="31" spans="1:10" ht="15">
      <c r="A31" s="7" t="s">
        <v>61</v>
      </c>
      <c r="B31" s="8">
        <v>6046</v>
      </c>
      <c r="C31" s="8">
        <v>477</v>
      </c>
      <c r="D31" s="8">
        <f t="shared" si="0"/>
        <v>6523</v>
      </c>
      <c r="E31" s="8">
        <v>4444</v>
      </c>
      <c r="F31" s="8">
        <v>668</v>
      </c>
      <c r="G31" s="8">
        <f t="shared" si="1"/>
        <v>5112</v>
      </c>
      <c r="H31" s="9">
        <f t="shared" si="2"/>
        <v>-26.496857426397618</v>
      </c>
      <c r="I31" s="9">
        <f t="shared" si="3"/>
        <v>40.041928721174</v>
      </c>
      <c r="J31" s="10">
        <f t="shared" si="4"/>
        <v>-21.63115131074659</v>
      </c>
    </row>
    <row r="32" spans="1:10" ht="15">
      <c r="A32" s="11" t="s">
        <v>30</v>
      </c>
      <c r="B32" s="4">
        <v>358</v>
      </c>
      <c r="C32" s="4">
        <v>0</v>
      </c>
      <c r="D32" s="4">
        <f t="shared" si="0"/>
        <v>358</v>
      </c>
      <c r="E32" s="4">
        <v>1251</v>
      </c>
      <c r="F32" s="4">
        <v>0</v>
      </c>
      <c r="G32" s="4">
        <f t="shared" si="1"/>
        <v>1251</v>
      </c>
      <c r="H32" s="5">
        <f t="shared" si="2"/>
        <v>249.4413407821229</v>
      </c>
      <c r="I32" s="5">
        <f t="shared" si="3"/>
        <v>0</v>
      </c>
      <c r="J32" s="6">
        <f t="shared" si="4"/>
        <v>249.4413407821229</v>
      </c>
    </row>
    <row r="33" spans="1:10" ht="15">
      <c r="A33" s="7" t="s">
        <v>31</v>
      </c>
      <c r="B33" s="8">
        <v>7142</v>
      </c>
      <c r="C33" s="8">
        <v>2266</v>
      </c>
      <c r="D33" s="8">
        <f t="shared" si="0"/>
        <v>9408</v>
      </c>
      <c r="E33" s="8">
        <v>7263</v>
      </c>
      <c r="F33" s="8">
        <v>2303</v>
      </c>
      <c r="G33" s="8">
        <f t="shared" si="1"/>
        <v>9566</v>
      </c>
      <c r="H33" s="9">
        <f t="shared" si="2"/>
        <v>1.6942033043965274</v>
      </c>
      <c r="I33" s="9">
        <f t="shared" si="3"/>
        <v>1.6328331862312444</v>
      </c>
      <c r="J33" s="10">
        <f t="shared" si="4"/>
        <v>1.679421768707483</v>
      </c>
    </row>
    <row r="34" spans="1:10" ht="15">
      <c r="A34" s="11" t="s">
        <v>73</v>
      </c>
      <c r="B34" s="4">
        <v>1492</v>
      </c>
      <c r="C34" s="4">
        <v>3</v>
      </c>
      <c r="D34" s="4">
        <f t="shared" si="0"/>
        <v>1495</v>
      </c>
      <c r="E34" s="4">
        <v>1778</v>
      </c>
      <c r="F34" s="4">
        <v>0</v>
      </c>
      <c r="G34" s="4">
        <f t="shared" si="1"/>
        <v>1778</v>
      </c>
      <c r="H34" s="5">
        <f t="shared" si="2"/>
        <v>19.168900804289542</v>
      </c>
      <c r="I34" s="5">
        <f t="shared" si="3"/>
        <v>-100</v>
      </c>
      <c r="J34" s="6">
        <f t="shared" si="4"/>
        <v>18.929765886287626</v>
      </c>
    </row>
    <row r="35" spans="1:10" ht="15">
      <c r="A35" s="7" t="s">
        <v>32</v>
      </c>
      <c r="B35" s="8">
        <v>23230</v>
      </c>
      <c r="C35" s="8">
        <v>834</v>
      </c>
      <c r="D35" s="8">
        <f t="shared" si="0"/>
        <v>24064</v>
      </c>
      <c r="E35" s="8">
        <v>24104</v>
      </c>
      <c r="F35" s="8">
        <v>606</v>
      </c>
      <c r="G35" s="8">
        <f t="shared" si="1"/>
        <v>24710</v>
      </c>
      <c r="H35" s="9">
        <f t="shared" si="2"/>
        <v>3.762376237623762</v>
      </c>
      <c r="I35" s="9">
        <f t="shared" si="3"/>
        <v>-27.33812949640288</v>
      </c>
      <c r="J35" s="10">
        <f t="shared" si="4"/>
        <v>2.684507978723404</v>
      </c>
    </row>
    <row r="36" spans="1:10" ht="15">
      <c r="A36" s="11" t="s">
        <v>33</v>
      </c>
      <c r="B36" s="4">
        <v>2460</v>
      </c>
      <c r="C36" s="4">
        <v>13</v>
      </c>
      <c r="D36" s="4">
        <f t="shared" si="0"/>
        <v>2473</v>
      </c>
      <c r="E36" s="4">
        <v>2578</v>
      </c>
      <c r="F36" s="4">
        <v>38</v>
      </c>
      <c r="G36" s="4">
        <f t="shared" si="1"/>
        <v>2616</v>
      </c>
      <c r="H36" s="5">
        <f t="shared" si="2"/>
        <v>4.796747967479675</v>
      </c>
      <c r="I36" s="5">
        <f t="shared" si="3"/>
        <v>192.30769230769232</v>
      </c>
      <c r="J36" s="6">
        <f t="shared" si="4"/>
        <v>5.78245046502224</v>
      </c>
    </row>
    <row r="37" spans="1:10" ht="15">
      <c r="A37" s="7" t="s">
        <v>34</v>
      </c>
      <c r="B37" s="8">
        <v>3949</v>
      </c>
      <c r="C37" s="8">
        <v>13</v>
      </c>
      <c r="D37" s="8">
        <f t="shared" si="0"/>
        <v>3962</v>
      </c>
      <c r="E37" s="8">
        <v>4104</v>
      </c>
      <c r="F37" s="8">
        <v>6</v>
      </c>
      <c r="G37" s="8">
        <f t="shared" si="1"/>
        <v>4110</v>
      </c>
      <c r="H37" s="9">
        <f t="shared" si="2"/>
        <v>3.92504431501646</v>
      </c>
      <c r="I37" s="9">
        <f t="shared" si="3"/>
        <v>-53.84615384615385</v>
      </c>
      <c r="J37" s="10">
        <f t="shared" si="4"/>
        <v>3.735487127713276</v>
      </c>
    </row>
    <row r="38" spans="1:10" ht="15">
      <c r="A38" s="11" t="s">
        <v>35</v>
      </c>
      <c r="B38" s="4">
        <v>1012</v>
      </c>
      <c r="C38" s="4">
        <v>10</v>
      </c>
      <c r="D38" s="4">
        <f t="shared" si="0"/>
        <v>1022</v>
      </c>
      <c r="E38" s="4">
        <v>891</v>
      </c>
      <c r="F38" s="4">
        <v>19</v>
      </c>
      <c r="G38" s="4">
        <f t="shared" si="1"/>
        <v>910</v>
      </c>
      <c r="H38" s="5">
        <f t="shared" si="2"/>
        <v>-11.956521739130435</v>
      </c>
      <c r="I38" s="5">
        <f t="shared" si="3"/>
        <v>90</v>
      </c>
      <c r="J38" s="6">
        <f t="shared" si="4"/>
        <v>-10.95890410958904</v>
      </c>
    </row>
    <row r="39" spans="1:10" ht="15">
      <c r="A39" s="7" t="s">
        <v>36</v>
      </c>
      <c r="B39" s="8">
        <v>13621</v>
      </c>
      <c r="C39" s="8">
        <v>1770</v>
      </c>
      <c r="D39" s="8">
        <f t="shared" si="0"/>
        <v>15391</v>
      </c>
      <c r="E39" s="8">
        <v>13238</v>
      </c>
      <c r="F39" s="8">
        <v>2101</v>
      </c>
      <c r="G39" s="8">
        <f t="shared" si="1"/>
        <v>15339</v>
      </c>
      <c r="H39" s="9">
        <f t="shared" si="2"/>
        <v>-2.811834667058219</v>
      </c>
      <c r="I39" s="9">
        <f t="shared" si="3"/>
        <v>18.70056497175141</v>
      </c>
      <c r="J39" s="22">
        <f t="shared" si="4"/>
        <v>-0.337859788187902</v>
      </c>
    </row>
    <row r="40" spans="1:10" ht="15">
      <c r="A40" s="11" t="s">
        <v>37</v>
      </c>
      <c r="B40" s="4">
        <v>1082</v>
      </c>
      <c r="C40" s="4">
        <v>34</v>
      </c>
      <c r="D40" s="4">
        <f t="shared" si="0"/>
        <v>1116</v>
      </c>
      <c r="E40" s="4">
        <v>1456</v>
      </c>
      <c r="F40" s="4">
        <v>37</v>
      </c>
      <c r="G40" s="4">
        <f t="shared" si="1"/>
        <v>1493</v>
      </c>
      <c r="H40" s="5">
        <f t="shared" si="2"/>
        <v>34.56561922365989</v>
      </c>
      <c r="I40" s="5">
        <f t="shared" si="3"/>
        <v>8.823529411764707</v>
      </c>
      <c r="J40" s="6">
        <f t="shared" si="4"/>
        <v>33.78136200716846</v>
      </c>
    </row>
    <row r="41" spans="1:10" ht="15">
      <c r="A41" s="7" t="s">
        <v>38</v>
      </c>
      <c r="B41" s="8">
        <v>8087</v>
      </c>
      <c r="C41" s="8">
        <v>875</v>
      </c>
      <c r="D41" s="8">
        <f t="shared" si="0"/>
        <v>8962</v>
      </c>
      <c r="E41" s="8">
        <v>8531</v>
      </c>
      <c r="F41" s="8">
        <v>878</v>
      </c>
      <c r="G41" s="8">
        <f t="shared" si="1"/>
        <v>9409</v>
      </c>
      <c r="H41" s="9">
        <f t="shared" si="2"/>
        <v>5.4902930629405216</v>
      </c>
      <c r="I41" s="12">
        <f t="shared" si="3"/>
        <v>0.34285714285714286</v>
      </c>
      <c r="J41" s="10">
        <f t="shared" si="4"/>
        <v>4.987725954028119</v>
      </c>
    </row>
    <row r="42" spans="1:10" ht="15">
      <c r="A42" s="11" t="s">
        <v>39</v>
      </c>
      <c r="B42" s="4">
        <v>6462</v>
      </c>
      <c r="C42" s="4">
        <v>78</v>
      </c>
      <c r="D42" s="4">
        <f t="shared" si="0"/>
        <v>6540</v>
      </c>
      <c r="E42" s="4">
        <v>7084</v>
      </c>
      <c r="F42" s="4">
        <v>108</v>
      </c>
      <c r="G42" s="4">
        <f t="shared" si="1"/>
        <v>7192</v>
      </c>
      <c r="H42" s="5">
        <f t="shared" si="2"/>
        <v>9.625502940266172</v>
      </c>
      <c r="I42" s="5">
        <f t="shared" si="3"/>
        <v>38.46153846153847</v>
      </c>
      <c r="J42" s="6">
        <f t="shared" si="4"/>
        <v>9.96941896024465</v>
      </c>
    </row>
    <row r="43" spans="1:10" ht="15">
      <c r="A43" s="7" t="s">
        <v>40</v>
      </c>
      <c r="B43" s="8">
        <v>5301</v>
      </c>
      <c r="C43" s="8">
        <v>38</v>
      </c>
      <c r="D43" s="8">
        <f t="shared" si="0"/>
        <v>5339</v>
      </c>
      <c r="E43" s="8">
        <v>4226</v>
      </c>
      <c r="F43" s="8">
        <v>37</v>
      </c>
      <c r="G43" s="8">
        <f t="shared" si="1"/>
        <v>4263</v>
      </c>
      <c r="H43" s="9">
        <f t="shared" si="2"/>
        <v>-20.279192605168834</v>
      </c>
      <c r="I43" s="9">
        <f t="shared" si="3"/>
        <v>-2.631578947368421</v>
      </c>
      <c r="J43" s="10">
        <f t="shared" si="4"/>
        <v>-20.15358681401011</v>
      </c>
    </row>
    <row r="44" spans="1:10" ht="15">
      <c r="A44" s="11" t="s">
        <v>41</v>
      </c>
      <c r="B44" s="4">
        <v>2523</v>
      </c>
      <c r="C44" s="4">
        <v>12</v>
      </c>
      <c r="D44" s="4">
        <f t="shared" si="0"/>
        <v>2535</v>
      </c>
      <c r="E44" s="4">
        <v>2992</v>
      </c>
      <c r="F44" s="4">
        <v>12</v>
      </c>
      <c r="G44" s="4">
        <f t="shared" si="1"/>
        <v>3004</v>
      </c>
      <c r="H44" s="5">
        <f t="shared" si="2"/>
        <v>18.588981371383273</v>
      </c>
      <c r="I44" s="47">
        <f t="shared" si="3"/>
        <v>0</v>
      </c>
      <c r="J44" s="6">
        <f t="shared" si="4"/>
        <v>18.500986193293887</v>
      </c>
    </row>
    <row r="45" spans="1:10" ht="15">
      <c r="A45" s="7" t="s">
        <v>42</v>
      </c>
      <c r="B45" s="8">
        <v>6319</v>
      </c>
      <c r="C45" s="8">
        <v>42</v>
      </c>
      <c r="D45" s="8">
        <f t="shared" si="0"/>
        <v>6361</v>
      </c>
      <c r="E45" s="8">
        <v>2677</v>
      </c>
      <c r="F45" s="8">
        <v>24</v>
      </c>
      <c r="G45" s="8">
        <f t="shared" si="1"/>
        <v>2701</v>
      </c>
      <c r="H45" s="9">
        <f t="shared" si="2"/>
        <v>-57.63570185155879</v>
      </c>
      <c r="I45" s="9">
        <f t="shared" si="3"/>
        <v>-42.857142857142854</v>
      </c>
      <c r="J45" s="10">
        <f t="shared" si="4"/>
        <v>-57.53812293664519</v>
      </c>
    </row>
    <row r="46" spans="1:10" ht="15">
      <c r="A46" s="11" t="s">
        <v>43</v>
      </c>
      <c r="B46" s="4">
        <v>6360</v>
      </c>
      <c r="C46" s="4">
        <v>190</v>
      </c>
      <c r="D46" s="4">
        <f t="shared" si="0"/>
        <v>6550</v>
      </c>
      <c r="E46" s="4">
        <v>8119</v>
      </c>
      <c r="F46" s="4">
        <v>667</v>
      </c>
      <c r="G46" s="4">
        <f t="shared" si="1"/>
        <v>8786</v>
      </c>
      <c r="H46" s="5">
        <f t="shared" si="2"/>
        <v>27.657232704402517</v>
      </c>
      <c r="I46" s="5">
        <f t="shared" si="3"/>
        <v>251.05263157894737</v>
      </c>
      <c r="J46" s="6">
        <f t="shared" si="4"/>
        <v>34.13740458015267</v>
      </c>
    </row>
    <row r="47" spans="1:10" ht="15">
      <c r="A47" s="7" t="s">
        <v>44</v>
      </c>
      <c r="B47" s="8">
        <v>19290</v>
      </c>
      <c r="C47" s="8">
        <v>875</v>
      </c>
      <c r="D47" s="8">
        <f t="shared" si="0"/>
        <v>20165</v>
      </c>
      <c r="E47" s="8">
        <v>11073</v>
      </c>
      <c r="F47" s="8">
        <v>523</v>
      </c>
      <c r="G47" s="8">
        <f t="shared" si="1"/>
        <v>11596</v>
      </c>
      <c r="H47" s="9">
        <f t="shared" si="2"/>
        <v>-42.59720062208398</v>
      </c>
      <c r="I47" s="9">
        <f t="shared" si="3"/>
        <v>-40.22857142857143</v>
      </c>
      <c r="J47" s="10">
        <f t="shared" si="4"/>
        <v>-42.49442102653112</v>
      </c>
    </row>
    <row r="48" spans="1:10" ht="15">
      <c r="A48" s="11" t="s">
        <v>45</v>
      </c>
      <c r="B48" s="4">
        <v>1532</v>
      </c>
      <c r="C48" s="4">
        <v>0</v>
      </c>
      <c r="D48" s="4">
        <f t="shared" si="0"/>
        <v>1532</v>
      </c>
      <c r="E48" s="4">
        <v>386</v>
      </c>
      <c r="F48" s="4">
        <v>0</v>
      </c>
      <c r="G48" s="4">
        <f t="shared" si="1"/>
        <v>386</v>
      </c>
      <c r="H48" s="5">
        <f t="shared" si="2"/>
        <v>-74.80417754569191</v>
      </c>
      <c r="I48" s="5">
        <f t="shared" si="3"/>
        <v>0</v>
      </c>
      <c r="J48" s="6">
        <f t="shared" si="4"/>
        <v>-74.80417754569191</v>
      </c>
    </row>
    <row r="49" spans="1:10" ht="15">
      <c r="A49" s="7" t="s">
        <v>46</v>
      </c>
      <c r="B49" s="8">
        <v>865</v>
      </c>
      <c r="C49" s="8">
        <v>23</v>
      </c>
      <c r="D49" s="8">
        <f t="shared" si="0"/>
        <v>888</v>
      </c>
      <c r="E49" s="8">
        <v>1374</v>
      </c>
      <c r="F49" s="8">
        <v>106</v>
      </c>
      <c r="G49" s="8">
        <f t="shared" si="1"/>
        <v>1480</v>
      </c>
      <c r="H49" s="9">
        <f t="shared" si="2"/>
        <v>58.84393063583815</v>
      </c>
      <c r="I49" s="9">
        <f t="shared" si="3"/>
        <v>360.8695652173913</v>
      </c>
      <c r="J49" s="10">
        <f t="shared" si="4"/>
        <v>66.66666666666666</v>
      </c>
    </row>
    <row r="50" spans="1:10" ht="15">
      <c r="A50" s="11" t="s">
        <v>47</v>
      </c>
      <c r="B50" s="4">
        <v>4201</v>
      </c>
      <c r="C50" s="4">
        <v>73</v>
      </c>
      <c r="D50" s="4">
        <f t="shared" si="0"/>
        <v>4274</v>
      </c>
      <c r="E50" s="4">
        <v>4077</v>
      </c>
      <c r="F50" s="4">
        <v>80</v>
      </c>
      <c r="G50" s="4">
        <f t="shared" si="1"/>
        <v>4157</v>
      </c>
      <c r="H50" s="5">
        <f t="shared" si="2"/>
        <v>-2.9516781718638416</v>
      </c>
      <c r="I50" s="5">
        <f t="shared" si="3"/>
        <v>9.58904109589041</v>
      </c>
      <c r="J50" s="6">
        <f t="shared" si="4"/>
        <v>-2.737482452035564</v>
      </c>
    </row>
    <row r="51" spans="1:10" ht="15">
      <c r="A51" s="7" t="s">
        <v>48</v>
      </c>
      <c r="B51" s="8">
        <v>5508</v>
      </c>
      <c r="C51" s="8">
        <v>186</v>
      </c>
      <c r="D51" s="8">
        <f t="shared" si="0"/>
        <v>5694</v>
      </c>
      <c r="E51" s="8">
        <v>6131</v>
      </c>
      <c r="F51" s="8">
        <v>168</v>
      </c>
      <c r="G51" s="8">
        <f t="shared" si="1"/>
        <v>6299</v>
      </c>
      <c r="H51" s="9">
        <f t="shared" si="2"/>
        <v>11.310820624546116</v>
      </c>
      <c r="I51" s="9">
        <f t="shared" si="3"/>
        <v>-9.67741935483871</v>
      </c>
      <c r="J51" s="10">
        <f t="shared" si="4"/>
        <v>10.625219529329119</v>
      </c>
    </row>
    <row r="52" spans="1:10" ht="15">
      <c r="A52" s="11" t="s">
        <v>49</v>
      </c>
      <c r="B52" s="4">
        <v>2662</v>
      </c>
      <c r="C52" s="4">
        <v>1</v>
      </c>
      <c r="D52" s="4">
        <f t="shared" si="0"/>
        <v>2663</v>
      </c>
      <c r="E52" s="4">
        <v>2452</v>
      </c>
      <c r="F52" s="4">
        <v>0</v>
      </c>
      <c r="G52" s="4">
        <f t="shared" si="1"/>
        <v>2452</v>
      </c>
      <c r="H52" s="5">
        <f t="shared" si="2"/>
        <v>-7.888805409466566</v>
      </c>
      <c r="I52" s="5">
        <f t="shared" si="3"/>
        <v>-100</v>
      </c>
      <c r="J52" s="6">
        <f t="shared" si="4"/>
        <v>-7.923394667668044</v>
      </c>
    </row>
    <row r="53" spans="1:10" ht="15">
      <c r="A53" s="7" t="s">
        <v>50</v>
      </c>
      <c r="B53" s="8">
        <v>27220</v>
      </c>
      <c r="C53" s="8">
        <v>1032</v>
      </c>
      <c r="D53" s="8">
        <f t="shared" si="0"/>
        <v>28252</v>
      </c>
      <c r="E53" s="8">
        <v>35358</v>
      </c>
      <c r="F53" s="8">
        <v>565</v>
      </c>
      <c r="G53" s="8">
        <f t="shared" si="1"/>
        <v>35923</v>
      </c>
      <c r="H53" s="9">
        <f t="shared" si="2"/>
        <v>29.897134459955915</v>
      </c>
      <c r="I53" s="9">
        <f t="shared" si="3"/>
        <v>-45.251937984496124</v>
      </c>
      <c r="J53" s="10">
        <f t="shared" si="4"/>
        <v>27.15206003114824</v>
      </c>
    </row>
    <row r="54" spans="1:10" ht="15">
      <c r="A54" s="11" t="s">
        <v>51</v>
      </c>
      <c r="B54" s="4">
        <v>1142</v>
      </c>
      <c r="C54" s="4">
        <v>0</v>
      </c>
      <c r="D54" s="4">
        <f t="shared" si="0"/>
        <v>1142</v>
      </c>
      <c r="E54" s="4">
        <v>442</v>
      </c>
      <c r="F54" s="4">
        <v>0</v>
      </c>
      <c r="G54" s="4">
        <f t="shared" si="1"/>
        <v>442</v>
      </c>
      <c r="H54" s="5">
        <f t="shared" si="2"/>
        <v>-61.29597197898424</v>
      </c>
      <c r="I54" s="5">
        <f t="shared" si="3"/>
        <v>0</v>
      </c>
      <c r="J54" s="6">
        <f t="shared" si="4"/>
        <v>-61.29597197898424</v>
      </c>
    </row>
    <row r="55" spans="1:10" ht="15">
      <c r="A55" s="7" t="s">
        <v>52</v>
      </c>
      <c r="B55" s="8">
        <v>1240</v>
      </c>
      <c r="C55" s="8">
        <v>3</v>
      </c>
      <c r="D55" s="8">
        <f t="shared" si="0"/>
        <v>1243</v>
      </c>
      <c r="E55" s="8">
        <v>1229</v>
      </c>
      <c r="F55" s="8">
        <v>8</v>
      </c>
      <c r="G55" s="8">
        <f t="shared" si="1"/>
        <v>1237</v>
      </c>
      <c r="H55" s="9">
        <f t="shared" si="2"/>
        <v>-0.8870967741935484</v>
      </c>
      <c r="I55" s="9">
        <f t="shared" si="3"/>
        <v>166.66666666666669</v>
      </c>
      <c r="J55" s="22">
        <f t="shared" si="4"/>
        <v>-0.4827031375703942</v>
      </c>
    </row>
    <row r="56" spans="1:10" ht="15">
      <c r="A56" s="11" t="s">
        <v>53</v>
      </c>
      <c r="B56" s="4">
        <v>11583</v>
      </c>
      <c r="C56" s="4">
        <v>208</v>
      </c>
      <c r="D56" s="4">
        <f t="shared" si="0"/>
        <v>11791</v>
      </c>
      <c r="E56" s="4">
        <v>13799</v>
      </c>
      <c r="F56" s="4">
        <v>92</v>
      </c>
      <c r="G56" s="4">
        <f t="shared" si="1"/>
        <v>13891</v>
      </c>
      <c r="H56" s="5">
        <f t="shared" si="2"/>
        <v>19.131485798152465</v>
      </c>
      <c r="I56" s="5">
        <f t="shared" si="3"/>
        <v>-55.769230769230774</v>
      </c>
      <c r="J56" s="6">
        <f t="shared" si="4"/>
        <v>17.810194215927403</v>
      </c>
    </row>
    <row r="57" spans="1:10" ht="15">
      <c r="A57" s="7" t="s">
        <v>62</v>
      </c>
      <c r="B57" s="8">
        <v>741</v>
      </c>
      <c r="C57" s="8">
        <v>162</v>
      </c>
      <c r="D57" s="8">
        <f t="shared" si="0"/>
        <v>903</v>
      </c>
      <c r="E57" s="8">
        <v>796</v>
      </c>
      <c r="F57" s="8">
        <v>188</v>
      </c>
      <c r="G57" s="8">
        <f t="shared" si="1"/>
        <v>984</v>
      </c>
      <c r="H57" s="9">
        <f t="shared" si="2"/>
        <v>7.422402159244265</v>
      </c>
      <c r="I57" s="9">
        <f t="shared" si="3"/>
        <v>16.049382716049383</v>
      </c>
      <c r="J57" s="10">
        <f t="shared" si="4"/>
        <v>8.970099667774086</v>
      </c>
    </row>
    <row r="58" spans="1:10" ht="15">
      <c r="A58" s="11" t="s">
        <v>63</v>
      </c>
      <c r="B58" s="4">
        <v>261</v>
      </c>
      <c r="C58" s="4">
        <v>268</v>
      </c>
      <c r="D58" s="4">
        <f t="shared" si="0"/>
        <v>529</v>
      </c>
      <c r="E58" s="4">
        <v>238</v>
      </c>
      <c r="F58" s="4">
        <v>249</v>
      </c>
      <c r="G58" s="4">
        <f t="shared" si="1"/>
        <v>487</v>
      </c>
      <c r="H58" s="5">
        <f t="shared" si="2"/>
        <v>-8.812260536398467</v>
      </c>
      <c r="I58" s="5">
        <f t="shared" si="3"/>
        <v>-7.08955223880597</v>
      </c>
      <c r="J58" s="6">
        <f t="shared" si="4"/>
        <v>-7.9395085066162565</v>
      </c>
    </row>
    <row r="59" spans="1:10" ht="15">
      <c r="A59" s="13" t="s">
        <v>54</v>
      </c>
      <c r="B59" s="14">
        <f>B60-SUM(B5+B9+B19+B31+B57+B58)</f>
        <v>712494</v>
      </c>
      <c r="C59" s="14">
        <f>C60-SUM(C5+C9+C19+C31+C57+C58)</f>
        <v>478497</v>
      </c>
      <c r="D59" s="14">
        <f>D60-SUM(D5+D9+D19+D31+D57+D58)</f>
        <v>1190991</v>
      </c>
      <c r="E59" s="14">
        <f>E60-SUM(E5+E9+E19+E31+E57+E58)</f>
        <v>741674</v>
      </c>
      <c r="F59" s="14">
        <f>F60-SUM(F5+F9+F19+F31+F57+F58)</f>
        <v>504741</v>
      </c>
      <c r="G59" s="14">
        <f>G60-SUM(G5+G9+G19+G31+G57+G58)</f>
        <v>1246415</v>
      </c>
      <c r="H59" s="15">
        <f>+((E59-B59)/B59)*100</f>
        <v>4.095473084685626</v>
      </c>
      <c r="I59" s="15">
        <f>+((F59-C59)/C59)*100</f>
        <v>5.484673885102728</v>
      </c>
      <c r="J59" s="44">
        <f>+((G59-D59)/D59)*100</f>
        <v>4.653603595661092</v>
      </c>
    </row>
    <row r="60" spans="1:10" ht="15">
      <c r="A60" s="16" t="s">
        <v>55</v>
      </c>
      <c r="B60" s="17">
        <f>SUM(B4:B58)</f>
        <v>886228</v>
      </c>
      <c r="C60" s="17">
        <f>SUM(C4:C58)</f>
        <v>566767</v>
      </c>
      <c r="D60" s="17">
        <f>SUM(D4:D58)</f>
        <v>1452995</v>
      </c>
      <c r="E60" s="17">
        <f>SUM(E4:E58)</f>
        <v>910684</v>
      </c>
      <c r="F60" s="17">
        <f>SUM(F4:F58)</f>
        <v>588435</v>
      </c>
      <c r="G60" s="17">
        <f>SUM(G4:G58)</f>
        <v>1499119</v>
      </c>
      <c r="H60" s="18">
        <f>+((E60-B60)/B60)*100</f>
        <v>2.759560745090428</v>
      </c>
      <c r="I60" s="18">
        <f>+((F60-C60)/C60)*100</f>
        <v>3.823087794455217</v>
      </c>
      <c r="J60" s="19">
        <f>+((G60-D60)/D60)*100</f>
        <v>3.1744087212963565</v>
      </c>
    </row>
    <row r="61" spans="1:10" ht="15.75" thickBot="1">
      <c r="A61" s="20" t="s">
        <v>56</v>
      </c>
      <c r="B61" s="21"/>
      <c r="C61" s="21"/>
      <c r="D61" s="21">
        <v>376913</v>
      </c>
      <c r="E61" s="21"/>
      <c r="F61" s="21"/>
      <c r="G61" s="21">
        <v>413097</v>
      </c>
      <c r="H61" s="66">
        <f>+((G61-D61)/D61)*100</f>
        <v>9.60009339025186</v>
      </c>
      <c r="I61" s="66"/>
      <c r="J61" s="67"/>
    </row>
    <row r="62" spans="1:10" ht="15">
      <c r="A62" s="16" t="s">
        <v>57</v>
      </c>
      <c r="B62" s="43"/>
      <c r="C62" s="43"/>
      <c r="D62" s="43">
        <f>+D60+D61</f>
        <v>1829908</v>
      </c>
      <c r="E62" s="43"/>
      <c r="F62" s="43"/>
      <c r="G62" s="43">
        <f>+G60+G61</f>
        <v>1912216</v>
      </c>
      <c r="H62" s="18"/>
      <c r="I62" s="18"/>
      <c r="J62" s="19">
        <f>+((G62-D62)/D62)*100</f>
        <v>4.497931043527871</v>
      </c>
    </row>
    <row r="63" spans="1:10" ht="15">
      <c r="A63" s="51"/>
      <c r="B63" s="52"/>
      <c r="C63" s="52"/>
      <c r="D63" s="52"/>
      <c r="E63" s="52"/>
      <c r="F63" s="52"/>
      <c r="G63" s="52"/>
      <c r="H63" s="52"/>
      <c r="I63" s="52"/>
      <c r="J63" s="53"/>
    </row>
    <row r="64" spans="1:10" ht="15.75" thickBot="1">
      <c r="A64" s="54"/>
      <c r="B64" s="55"/>
      <c r="C64" s="55"/>
      <c r="D64" s="55"/>
      <c r="E64" s="55"/>
      <c r="F64" s="55"/>
      <c r="G64" s="55"/>
      <c r="H64" s="55"/>
      <c r="I64" s="55"/>
      <c r="J64" s="56"/>
    </row>
    <row r="65" spans="1:10" ht="48.75" customHeight="1">
      <c r="A65" s="57" t="s">
        <v>64</v>
      </c>
      <c r="B65" s="57"/>
      <c r="C65" s="57"/>
      <c r="D65" s="57"/>
      <c r="E65" s="57"/>
      <c r="F65" s="57"/>
      <c r="G65" s="57"/>
      <c r="H65" s="57"/>
      <c r="I65" s="57"/>
      <c r="J65" s="57"/>
    </row>
  </sheetData>
  <sheetProtection/>
  <mergeCells count="9">
    <mergeCell ref="A63:J63"/>
    <mergeCell ref="A64:J64"/>
    <mergeCell ref="A65:J65"/>
    <mergeCell ref="A1:J1"/>
    <mergeCell ref="A2:A3"/>
    <mergeCell ref="B2:D2"/>
    <mergeCell ref="E2:G2"/>
    <mergeCell ref="H2:J2"/>
    <mergeCell ref="H61:J61"/>
  </mergeCells>
  <conditionalFormatting sqref="B4:G58">
    <cfRule type="cellIs" priority="5" dxfId="0" operator="equal">
      <formula>0</formula>
    </cfRule>
  </conditionalFormatting>
  <conditionalFormatting sqref="H4:J58">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J65"/>
  <sheetViews>
    <sheetView zoomScale="90" zoomScaleNormal="90" zoomScalePageLayoutView="0" workbookViewId="0" topLeftCell="A25">
      <selection activeCell="I5" sqref="I5"/>
    </sheetView>
  </sheetViews>
  <sheetFormatPr defaultColWidth="9.140625" defaultRowHeight="15"/>
  <cols>
    <col min="1" max="1" width="27.28125" style="0" customWidth="1"/>
    <col min="2" max="10" width="14.28125" style="0" customWidth="1"/>
  </cols>
  <sheetData>
    <row r="1" spans="1:10" ht="25.5" customHeight="1">
      <c r="A1" s="58" t="s">
        <v>65</v>
      </c>
      <c r="B1" s="59"/>
      <c r="C1" s="59"/>
      <c r="D1" s="59"/>
      <c r="E1" s="59"/>
      <c r="F1" s="59"/>
      <c r="G1" s="59"/>
      <c r="H1" s="59"/>
      <c r="I1" s="59"/>
      <c r="J1" s="60"/>
    </row>
    <row r="2" spans="1:10" ht="35.25" customHeight="1">
      <c r="A2" s="61" t="s">
        <v>1</v>
      </c>
      <c r="B2" s="63" t="s">
        <v>74</v>
      </c>
      <c r="C2" s="63"/>
      <c r="D2" s="63"/>
      <c r="E2" s="63" t="s">
        <v>75</v>
      </c>
      <c r="F2" s="63"/>
      <c r="G2" s="63"/>
      <c r="H2" s="64" t="s">
        <v>2</v>
      </c>
      <c r="I2" s="64"/>
      <c r="J2" s="65"/>
    </row>
    <row r="3" spans="1:10" ht="15">
      <c r="A3" s="62"/>
      <c r="B3" s="1" t="s">
        <v>3</v>
      </c>
      <c r="C3" s="1" t="s">
        <v>4</v>
      </c>
      <c r="D3" s="1" t="s">
        <v>5</v>
      </c>
      <c r="E3" s="1" t="s">
        <v>3</v>
      </c>
      <c r="F3" s="1" t="s">
        <v>4</v>
      </c>
      <c r="G3" s="1" t="s">
        <v>5</v>
      </c>
      <c r="H3" s="1" t="s">
        <v>3</v>
      </c>
      <c r="I3" s="1" t="s">
        <v>4</v>
      </c>
      <c r="J3" s="2" t="s">
        <v>5</v>
      </c>
    </row>
    <row r="4" spans="1:10" ht="15">
      <c r="A4" s="3" t="s">
        <v>6</v>
      </c>
      <c r="B4" s="4">
        <v>19133533</v>
      </c>
      <c r="C4" s="4">
        <v>41281937</v>
      </c>
      <c r="D4" s="4">
        <f>SUM(B4:C4)</f>
        <v>60415470</v>
      </c>
      <c r="E4" s="4">
        <v>19450347</v>
      </c>
      <c r="F4" s="4">
        <v>44277101</v>
      </c>
      <c r="G4" s="4">
        <f>SUM(E4:F4)</f>
        <v>63727448</v>
      </c>
      <c r="H4" s="5">
        <f>+_xlfn.IFERROR(((E4-B4)/B4)*100,0)</f>
        <v>1.6558050204319295</v>
      </c>
      <c r="I4" s="5">
        <f>+_xlfn.IFERROR(((F4-C4)/C4)*100,0)</f>
        <v>7.255386296432747</v>
      </c>
      <c r="J4" s="41">
        <f>+_xlfn.IFERROR(((G4-D4)/D4)*100,0)</f>
        <v>5.4820032021599765</v>
      </c>
    </row>
    <row r="5" spans="1:10" ht="15">
      <c r="A5" s="7" t="s">
        <v>58</v>
      </c>
      <c r="B5" s="8">
        <v>20196261</v>
      </c>
      <c r="C5" s="8">
        <v>9471592</v>
      </c>
      <c r="D5" s="8">
        <f aca="true" t="shared" si="0" ref="D5:D58">SUM(B5:C5)</f>
        <v>29667853</v>
      </c>
      <c r="E5" s="8">
        <v>21056767</v>
      </c>
      <c r="F5" s="8">
        <v>10329074</v>
      </c>
      <c r="G5" s="8">
        <f aca="true" t="shared" si="1" ref="G5:G58">SUM(E5:F5)</f>
        <v>31385841</v>
      </c>
      <c r="H5" s="9">
        <f aca="true" t="shared" si="2" ref="H5:H58">+_xlfn.IFERROR(((E5-B5)/B5)*100,0)</f>
        <v>4.2607193480020875</v>
      </c>
      <c r="I5" s="9">
        <f aca="true" t="shared" si="3" ref="I5:I58">+_xlfn.IFERROR(((F5-C5)/C5)*100,0)</f>
        <v>9.053198237424079</v>
      </c>
      <c r="J5" s="10">
        <f aca="true" t="shared" si="4" ref="J5:J58">+_xlfn.IFERROR(((G5-D5)/D5)*100,0)</f>
        <v>5.790739222012459</v>
      </c>
    </row>
    <row r="6" spans="1:10" ht="15">
      <c r="A6" s="11" t="s">
        <v>7</v>
      </c>
      <c r="B6" s="4">
        <v>11547240</v>
      </c>
      <c r="C6" s="4">
        <v>1496876</v>
      </c>
      <c r="D6" s="4">
        <f t="shared" si="0"/>
        <v>13044116</v>
      </c>
      <c r="E6" s="4">
        <v>13853899</v>
      </c>
      <c r="F6" s="4">
        <v>1991979</v>
      </c>
      <c r="G6" s="4">
        <f t="shared" si="1"/>
        <v>15845878</v>
      </c>
      <c r="H6" s="5">
        <f t="shared" si="2"/>
        <v>19.975847042236932</v>
      </c>
      <c r="I6" s="5">
        <f t="shared" si="3"/>
        <v>33.07575243373533</v>
      </c>
      <c r="J6" s="6">
        <f t="shared" si="4"/>
        <v>21.479125147307798</v>
      </c>
    </row>
    <row r="7" spans="1:10" ht="15">
      <c r="A7" s="7" t="s">
        <v>8</v>
      </c>
      <c r="B7" s="8">
        <v>9955167</v>
      </c>
      <c r="C7" s="8">
        <v>2096076</v>
      </c>
      <c r="D7" s="8">
        <f t="shared" si="0"/>
        <v>12051243</v>
      </c>
      <c r="E7" s="8">
        <v>10469079</v>
      </c>
      <c r="F7" s="8">
        <v>2354622</v>
      </c>
      <c r="G7" s="8">
        <f t="shared" si="1"/>
        <v>12823701</v>
      </c>
      <c r="H7" s="9">
        <f t="shared" si="2"/>
        <v>5.162263978092984</v>
      </c>
      <c r="I7" s="9">
        <f t="shared" si="3"/>
        <v>12.334762670819188</v>
      </c>
      <c r="J7" s="10">
        <f t="shared" si="4"/>
        <v>6.409778642750793</v>
      </c>
    </row>
    <row r="8" spans="1:10" ht="15">
      <c r="A8" s="11" t="s">
        <v>9</v>
      </c>
      <c r="B8" s="4">
        <v>7048239</v>
      </c>
      <c r="C8" s="4">
        <v>11720296</v>
      </c>
      <c r="D8" s="4">
        <f t="shared" si="0"/>
        <v>18768535</v>
      </c>
      <c r="E8" s="4">
        <v>7459241</v>
      </c>
      <c r="F8" s="4">
        <v>18472418</v>
      </c>
      <c r="G8" s="4">
        <f t="shared" si="1"/>
        <v>25931659</v>
      </c>
      <c r="H8" s="5">
        <f t="shared" si="2"/>
        <v>5.831272180185717</v>
      </c>
      <c r="I8" s="5">
        <f t="shared" si="3"/>
        <v>57.610507447934765</v>
      </c>
      <c r="J8" s="6">
        <f t="shared" si="4"/>
        <v>38.165600032181516</v>
      </c>
    </row>
    <row r="9" spans="1:10" ht="15">
      <c r="A9" s="7" t="s">
        <v>59</v>
      </c>
      <c r="B9" s="8">
        <v>411471</v>
      </c>
      <c r="C9" s="8">
        <v>307247</v>
      </c>
      <c r="D9" s="8">
        <f t="shared" si="0"/>
        <v>718718</v>
      </c>
      <c r="E9" s="8">
        <v>475775</v>
      </c>
      <c r="F9" s="8">
        <v>347463</v>
      </c>
      <c r="G9" s="8">
        <f t="shared" si="1"/>
        <v>823238</v>
      </c>
      <c r="H9" s="9">
        <f t="shared" si="2"/>
        <v>15.627832824184452</v>
      </c>
      <c r="I9" s="9">
        <f t="shared" si="3"/>
        <v>13.089143262586777</v>
      </c>
      <c r="J9" s="10">
        <f t="shared" si="4"/>
        <v>14.54256050356329</v>
      </c>
    </row>
    <row r="10" spans="1:10" ht="15">
      <c r="A10" s="11" t="s">
        <v>10</v>
      </c>
      <c r="B10" s="4">
        <v>1279611</v>
      </c>
      <c r="C10" s="4">
        <v>1822291</v>
      </c>
      <c r="D10" s="4">
        <f t="shared" si="0"/>
        <v>3101902</v>
      </c>
      <c r="E10" s="4">
        <v>1436326</v>
      </c>
      <c r="F10" s="4">
        <v>2274607</v>
      </c>
      <c r="G10" s="4">
        <f t="shared" si="1"/>
        <v>3710933</v>
      </c>
      <c r="H10" s="5">
        <f t="shared" si="2"/>
        <v>12.247081339563351</v>
      </c>
      <c r="I10" s="5">
        <f t="shared" si="3"/>
        <v>24.821282660123988</v>
      </c>
      <c r="J10" s="6">
        <f t="shared" si="4"/>
        <v>19.63411481084831</v>
      </c>
    </row>
    <row r="11" spans="1:10" ht="15">
      <c r="A11" s="7" t="s">
        <v>11</v>
      </c>
      <c r="B11" s="8">
        <v>2312042</v>
      </c>
      <c r="C11" s="8">
        <v>909734</v>
      </c>
      <c r="D11" s="8">
        <f t="shared" si="0"/>
        <v>3221776</v>
      </c>
      <c r="E11" s="8">
        <v>2573498</v>
      </c>
      <c r="F11" s="8">
        <v>935849</v>
      </c>
      <c r="G11" s="8">
        <f t="shared" si="1"/>
        <v>3509347</v>
      </c>
      <c r="H11" s="9">
        <f t="shared" si="2"/>
        <v>11.30844508880029</v>
      </c>
      <c r="I11" s="9">
        <f t="shared" si="3"/>
        <v>2.87061932389028</v>
      </c>
      <c r="J11" s="10">
        <f t="shared" si="4"/>
        <v>8.925853318169855</v>
      </c>
    </row>
    <row r="12" spans="1:10" ht="15">
      <c r="A12" s="11" t="s">
        <v>12</v>
      </c>
      <c r="B12" s="4">
        <v>4872365</v>
      </c>
      <c r="C12" s="4">
        <v>713337</v>
      </c>
      <c r="D12" s="4">
        <f t="shared" si="0"/>
        <v>5585702</v>
      </c>
      <c r="E12" s="4">
        <v>4963594</v>
      </c>
      <c r="F12" s="4">
        <v>647406</v>
      </c>
      <c r="G12" s="4">
        <f t="shared" si="1"/>
        <v>5611000</v>
      </c>
      <c r="H12" s="5">
        <f t="shared" si="2"/>
        <v>1.8723761458757708</v>
      </c>
      <c r="I12" s="5">
        <f t="shared" si="3"/>
        <v>-9.24261604262782</v>
      </c>
      <c r="J12" s="29">
        <f t="shared" si="4"/>
        <v>0.4529063670063315</v>
      </c>
    </row>
    <row r="13" spans="1:10" ht="15">
      <c r="A13" s="7" t="s">
        <v>13</v>
      </c>
      <c r="B13" s="8">
        <v>3588177</v>
      </c>
      <c r="C13" s="8">
        <v>125817</v>
      </c>
      <c r="D13" s="8">
        <f t="shared" si="0"/>
        <v>3713994</v>
      </c>
      <c r="E13" s="8">
        <v>3952764</v>
      </c>
      <c r="F13" s="8">
        <v>200768</v>
      </c>
      <c r="G13" s="8">
        <f t="shared" si="1"/>
        <v>4153532</v>
      </c>
      <c r="H13" s="9">
        <f t="shared" si="2"/>
        <v>10.16078638261156</v>
      </c>
      <c r="I13" s="9">
        <f t="shared" si="3"/>
        <v>59.57144106122384</v>
      </c>
      <c r="J13" s="10">
        <f t="shared" si="4"/>
        <v>11.834644859415496</v>
      </c>
    </row>
    <row r="14" spans="1:10" ht="15">
      <c r="A14" s="11" t="s">
        <v>14</v>
      </c>
      <c r="B14" s="4">
        <v>1193182</v>
      </c>
      <c r="C14" s="4">
        <v>6771</v>
      </c>
      <c r="D14" s="4">
        <f t="shared" si="0"/>
        <v>1199953</v>
      </c>
      <c r="E14" s="4">
        <v>1366495</v>
      </c>
      <c r="F14" s="4">
        <v>10420</v>
      </c>
      <c r="G14" s="4">
        <f t="shared" si="1"/>
        <v>1376915</v>
      </c>
      <c r="H14" s="5">
        <f t="shared" si="2"/>
        <v>14.525277786624338</v>
      </c>
      <c r="I14" s="5">
        <f t="shared" si="3"/>
        <v>53.89159651454734</v>
      </c>
      <c r="J14" s="6">
        <f t="shared" si="4"/>
        <v>14.747410940261826</v>
      </c>
    </row>
    <row r="15" spans="1:10" ht="15">
      <c r="A15" s="7" t="s">
        <v>15</v>
      </c>
      <c r="B15" s="8">
        <v>2099976</v>
      </c>
      <c r="C15" s="8">
        <v>230514</v>
      </c>
      <c r="D15" s="8">
        <f t="shared" si="0"/>
        <v>2330490</v>
      </c>
      <c r="E15" s="8">
        <v>2633359</v>
      </c>
      <c r="F15" s="8">
        <v>289062</v>
      </c>
      <c r="G15" s="8">
        <f t="shared" si="1"/>
        <v>2922421</v>
      </c>
      <c r="H15" s="9">
        <f t="shared" si="2"/>
        <v>25.399480755970544</v>
      </c>
      <c r="I15" s="9">
        <f t="shared" si="3"/>
        <v>25.398891173638045</v>
      </c>
      <c r="J15" s="10">
        <f t="shared" si="4"/>
        <v>25.39942243905788</v>
      </c>
    </row>
    <row r="16" spans="1:10" ht="15">
      <c r="A16" s="11" t="s">
        <v>16</v>
      </c>
      <c r="B16" s="4">
        <v>241459</v>
      </c>
      <c r="C16" s="4">
        <v>3297</v>
      </c>
      <c r="D16" s="4">
        <f t="shared" si="0"/>
        <v>244756</v>
      </c>
      <c r="E16" s="4">
        <v>256207</v>
      </c>
      <c r="F16" s="4">
        <v>1990</v>
      </c>
      <c r="G16" s="4">
        <f t="shared" si="1"/>
        <v>258197</v>
      </c>
      <c r="H16" s="5">
        <f t="shared" si="2"/>
        <v>6.107869244882154</v>
      </c>
      <c r="I16" s="5">
        <f t="shared" si="3"/>
        <v>-39.642098877767665</v>
      </c>
      <c r="J16" s="6">
        <f t="shared" si="4"/>
        <v>5.49159162594584</v>
      </c>
    </row>
    <row r="17" spans="1:10" ht="15">
      <c r="A17" s="7" t="s">
        <v>17</v>
      </c>
      <c r="B17" s="8">
        <v>235770</v>
      </c>
      <c r="C17" s="8">
        <v>0</v>
      </c>
      <c r="D17" s="8">
        <f t="shared" si="0"/>
        <v>235770</v>
      </c>
      <c r="E17" s="8">
        <v>284004</v>
      </c>
      <c r="F17" s="8">
        <v>451</v>
      </c>
      <c r="G17" s="8">
        <f t="shared" si="1"/>
        <v>284455</v>
      </c>
      <c r="H17" s="9">
        <f t="shared" si="2"/>
        <v>20.458073546252702</v>
      </c>
      <c r="I17" s="9">
        <f t="shared" si="3"/>
        <v>0</v>
      </c>
      <c r="J17" s="10">
        <f t="shared" si="4"/>
        <v>20.64936166603045</v>
      </c>
    </row>
    <row r="18" spans="1:10" ht="15">
      <c r="A18" s="11" t="s">
        <v>18</v>
      </c>
      <c r="B18" s="4">
        <v>88318</v>
      </c>
      <c r="C18" s="4">
        <v>3411</v>
      </c>
      <c r="D18" s="4">
        <f t="shared" si="0"/>
        <v>91729</v>
      </c>
      <c r="E18" s="4">
        <v>215351</v>
      </c>
      <c r="F18" s="4">
        <v>8905</v>
      </c>
      <c r="G18" s="4">
        <f t="shared" si="1"/>
        <v>224256</v>
      </c>
      <c r="H18" s="5">
        <f t="shared" si="2"/>
        <v>143.8359111392921</v>
      </c>
      <c r="I18" s="5">
        <f t="shared" si="3"/>
        <v>161.06713573732043</v>
      </c>
      <c r="J18" s="6">
        <f t="shared" si="4"/>
        <v>144.47666495873713</v>
      </c>
    </row>
    <row r="19" spans="1:10" ht="15">
      <c r="A19" s="7" t="s">
        <v>60</v>
      </c>
      <c r="B19" s="8">
        <v>0</v>
      </c>
      <c r="C19" s="8">
        <v>0</v>
      </c>
      <c r="D19" s="8"/>
      <c r="E19" s="8">
        <v>0</v>
      </c>
      <c r="F19" s="8">
        <v>0</v>
      </c>
      <c r="G19" s="8"/>
      <c r="H19" s="9">
        <f t="shared" si="2"/>
        <v>0</v>
      </c>
      <c r="I19" s="9">
        <f t="shared" si="3"/>
        <v>0</v>
      </c>
      <c r="J19" s="10">
        <f t="shared" si="4"/>
        <v>0</v>
      </c>
    </row>
    <row r="20" spans="1:10" ht="15">
      <c r="A20" s="11" t="s">
        <v>19</v>
      </c>
      <c r="B20" s="4">
        <v>353567</v>
      </c>
      <c r="C20" s="4">
        <v>11181</v>
      </c>
      <c r="D20" s="4">
        <f t="shared" si="0"/>
        <v>364748</v>
      </c>
      <c r="E20" s="4">
        <v>431088</v>
      </c>
      <c r="F20" s="4">
        <v>9177</v>
      </c>
      <c r="G20" s="4">
        <f t="shared" si="1"/>
        <v>440265</v>
      </c>
      <c r="H20" s="5">
        <f t="shared" si="2"/>
        <v>21.92540593437736</v>
      </c>
      <c r="I20" s="5">
        <f t="shared" si="3"/>
        <v>-17.92326267775691</v>
      </c>
      <c r="J20" s="6">
        <f t="shared" si="4"/>
        <v>20.70388322896904</v>
      </c>
    </row>
    <row r="21" spans="1:10" ht="15">
      <c r="A21" s="7" t="s">
        <v>20</v>
      </c>
      <c r="B21" s="8">
        <v>0</v>
      </c>
      <c r="C21" s="8">
        <v>0</v>
      </c>
      <c r="D21" s="8"/>
      <c r="E21" s="8">
        <v>0</v>
      </c>
      <c r="F21" s="8">
        <v>0</v>
      </c>
      <c r="G21" s="8"/>
      <c r="H21" s="9">
        <f t="shared" si="2"/>
        <v>0</v>
      </c>
      <c r="I21" s="9">
        <f t="shared" si="3"/>
        <v>0</v>
      </c>
      <c r="J21" s="10">
        <f t="shared" si="4"/>
        <v>0</v>
      </c>
    </row>
    <row r="22" spans="1:10" ht="15">
      <c r="A22" s="11" t="s">
        <v>21</v>
      </c>
      <c r="B22" s="4">
        <v>437732</v>
      </c>
      <c r="C22" s="4">
        <v>1902</v>
      </c>
      <c r="D22" s="4">
        <f t="shared" si="0"/>
        <v>439634</v>
      </c>
      <c r="E22" s="4">
        <v>516541</v>
      </c>
      <c r="F22" s="4">
        <v>2800</v>
      </c>
      <c r="G22" s="4">
        <f t="shared" si="1"/>
        <v>519341</v>
      </c>
      <c r="H22" s="5">
        <f t="shared" si="2"/>
        <v>18.00393848290735</v>
      </c>
      <c r="I22" s="5">
        <f t="shared" si="3"/>
        <v>47.213459516298634</v>
      </c>
      <c r="J22" s="6">
        <f t="shared" si="4"/>
        <v>18.13030839289045</v>
      </c>
    </row>
    <row r="23" spans="1:10" ht="15">
      <c r="A23" s="7" t="s">
        <v>22</v>
      </c>
      <c r="B23" s="8">
        <v>156603</v>
      </c>
      <c r="C23" s="8">
        <v>312</v>
      </c>
      <c r="D23" s="8">
        <f t="shared" si="0"/>
        <v>156915</v>
      </c>
      <c r="E23" s="8">
        <v>163220</v>
      </c>
      <c r="F23" s="8">
        <v>1270</v>
      </c>
      <c r="G23" s="8">
        <f t="shared" si="1"/>
        <v>164490</v>
      </c>
      <c r="H23" s="9">
        <f t="shared" si="2"/>
        <v>4.225334125144474</v>
      </c>
      <c r="I23" s="9">
        <f t="shared" si="3"/>
        <v>307.05128205128204</v>
      </c>
      <c r="J23" s="10">
        <f t="shared" si="4"/>
        <v>4.827454354268235</v>
      </c>
    </row>
    <row r="24" spans="1:10" ht="15">
      <c r="A24" s="11" t="s">
        <v>23</v>
      </c>
      <c r="B24" s="4">
        <v>251227</v>
      </c>
      <c r="C24" s="4">
        <v>23664</v>
      </c>
      <c r="D24" s="4">
        <f t="shared" si="0"/>
        <v>274891</v>
      </c>
      <c r="E24" s="4">
        <v>227228</v>
      </c>
      <c r="F24" s="4">
        <v>24051</v>
      </c>
      <c r="G24" s="4">
        <f t="shared" si="1"/>
        <v>251279</v>
      </c>
      <c r="H24" s="5">
        <f t="shared" si="2"/>
        <v>-9.552715273437967</v>
      </c>
      <c r="I24" s="5">
        <f t="shared" si="3"/>
        <v>1.635395537525355</v>
      </c>
      <c r="J24" s="6">
        <f t="shared" si="4"/>
        <v>-8.589586417889272</v>
      </c>
    </row>
    <row r="25" spans="1:10" ht="15">
      <c r="A25" s="7" t="s">
        <v>24</v>
      </c>
      <c r="B25" s="8">
        <v>180839</v>
      </c>
      <c r="C25" s="8">
        <v>3119</v>
      </c>
      <c r="D25" s="8">
        <f t="shared" si="0"/>
        <v>183958</v>
      </c>
      <c r="E25" s="8">
        <v>206766</v>
      </c>
      <c r="F25" s="8">
        <v>12994</v>
      </c>
      <c r="G25" s="8">
        <f t="shared" si="1"/>
        <v>219760</v>
      </c>
      <c r="H25" s="9">
        <f t="shared" si="2"/>
        <v>14.337062248740592</v>
      </c>
      <c r="I25" s="9">
        <f t="shared" si="3"/>
        <v>316.60788714331517</v>
      </c>
      <c r="J25" s="10">
        <f t="shared" si="4"/>
        <v>19.462051120364432</v>
      </c>
    </row>
    <row r="26" spans="1:10" ht="15">
      <c r="A26" s="11" t="s">
        <v>25</v>
      </c>
      <c r="B26" s="4">
        <v>0</v>
      </c>
      <c r="C26" s="4">
        <v>0</v>
      </c>
      <c r="D26" s="4"/>
      <c r="E26" s="4">
        <v>0</v>
      </c>
      <c r="F26" s="4">
        <v>0</v>
      </c>
      <c r="G26" s="4"/>
      <c r="H26" s="5">
        <f t="shared" si="2"/>
        <v>0</v>
      </c>
      <c r="I26" s="5">
        <f t="shared" si="3"/>
        <v>0</v>
      </c>
      <c r="J26" s="6">
        <f t="shared" si="4"/>
        <v>0</v>
      </c>
    </row>
    <row r="27" spans="1:10" ht="15">
      <c r="A27" s="7" t="s">
        <v>26</v>
      </c>
      <c r="B27" s="8">
        <v>534695</v>
      </c>
      <c r="C27" s="8">
        <v>16260</v>
      </c>
      <c r="D27" s="8">
        <f t="shared" si="0"/>
        <v>550955</v>
      </c>
      <c r="E27" s="8">
        <v>592167</v>
      </c>
      <c r="F27" s="8">
        <v>91845</v>
      </c>
      <c r="G27" s="8">
        <f t="shared" si="1"/>
        <v>684012</v>
      </c>
      <c r="H27" s="9">
        <f t="shared" si="2"/>
        <v>10.748557588905824</v>
      </c>
      <c r="I27" s="9">
        <f t="shared" si="3"/>
        <v>464.85239852398524</v>
      </c>
      <c r="J27" s="10">
        <f t="shared" si="4"/>
        <v>24.150248205388824</v>
      </c>
    </row>
    <row r="28" spans="1:10" ht="15">
      <c r="A28" s="11" t="s">
        <v>27</v>
      </c>
      <c r="B28" s="4">
        <v>1945097</v>
      </c>
      <c r="C28" s="4">
        <v>32920</v>
      </c>
      <c r="D28" s="4">
        <f t="shared" si="0"/>
        <v>1978017</v>
      </c>
      <c r="E28" s="4">
        <v>1982048</v>
      </c>
      <c r="F28" s="4">
        <v>72999</v>
      </c>
      <c r="G28" s="4">
        <f t="shared" si="1"/>
        <v>2055047</v>
      </c>
      <c r="H28" s="5">
        <f t="shared" si="2"/>
        <v>1.8996996036701512</v>
      </c>
      <c r="I28" s="5">
        <f t="shared" si="3"/>
        <v>121.74665856622113</v>
      </c>
      <c r="J28" s="6">
        <f t="shared" si="4"/>
        <v>3.8943042451101277</v>
      </c>
    </row>
    <row r="29" spans="1:10" ht="15">
      <c r="A29" s="7" t="s">
        <v>28</v>
      </c>
      <c r="B29" s="8">
        <v>995980</v>
      </c>
      <c r="C29" s="8">
        <v>28075</v>
      </c>
      <c r="D29" s="8">
        <f t="shared" si="0"/>
        <v>1024055</v>
      </c>
      <c r="E29" s="8">
        <v>999070</v>
      </c>
      <c r="F29" s="8">
        <v>28000</v>
      </c>
      <c r="G29" s="8">
        <f t="shared" si="1"/>
        <v>1027070</v>
      </c>
      <c r="H29" s="12">
        <f t="shared" si="2"/>
        <v>0.31024719371874937</v>
      </c>
      <c r="I29" s="12">
        <f t="shared" si="3"/>
        <v>-0.26714158504007124</v>
      </c>
      <c r="J29" s="22">
        <f t="shared" si="4"/>
        <v>0.2944177802950037</v>
      </c>
    </row>
    <row r="30" spans="1:10" ht="15">
      <c r="A30" s="11" t="s">
        <v>29</v>
      </c>
      <c r="B30" s="4">
        <v>345800</v>
      </c>
      <c r="C30" s="4">
        <v>1144</v>
      </c>
      <c r="D30" s="4">
        <f t="shared" si="0"/>
        <v>346944</v>
      </c>
      <c r="E30" s="4">
        <v>439611</v>
      </c>
      <c r="F30" s="4">
        <v>1175</v>
      </c>
      <c r="G30" s="4">
        <f t="shared" si="1"/>
        <v>440786</v>
      </c>
      <c r="H30" s="5">
        <f t="shared" si="2"/>
        <v>27.128687102371313</v>
      </c>
      <c r="I30" s="5">
        <f t="shared" si="3"/>
        <v>2.7097902097902096</v>
      </c>
      <c r="J30" s="6">
        <f t="shared" si="4"/>
        <v>27.048169156982105</v>
      </c>
    </row>
    <row r="31" spans="1:10" ht="15">
      <c r="A31" s="7" t="s">
        <v>61</v>
      </c>
      <c r="B31" s="8">
        <v>1057</v>
      </c>
      <c r="C31" s="8">
        <v>55397</v>
      </c>
      <c r="D31" s="8">
        <f t="shared" si="0"/>
        <v>56454</v>
      </c>
      <c r="E31" s="8">
        <v>2479</v>
      </c>
      <c r="F31" s="8">
        <v>77462</v>
      </c>
      <c r="G31" s="8">
        <f t="shared" si="1"/>
        <v>79941</v>
      </c>
      <c r="H31" s="9">
        <f t="shared" si="2"/>
        <v>134.5316934720908</v>
      </c>
      <c r="I31" s="9">
        <f t="shared" si="3"/>
        <v>39.830676751448635</v>
      </c>
      <c r="J31" s="10">
        <f t="shared" si="4"/>
        <v>41.60378361143586</v>
      </c>
    </row>
    <row r="32" spans="1:10" ht="15">
      <c r="A32" s="11" t="s">
        <v>30</v>
      </c>
      <c r="B32" s="4">
        <v>37720</v>
      </c>
      <c r="C32" s="4">
        <v>0</v>
      </c>
      <c r="D32" s="4">
        <f t="shared" si="0"/>
        <v>37720</v>
      </c>
      <c r="E32" s="4">
        <v>154795</v>
      </c>
      <c r="F32" s="4">
        <v>0</v>
      </c>
      <c r="G32" s="4">
        <f t="shared" si="1"/>
        <v>154795</v>
      </c>
      <c r="H32" s="5">
        <f t="shared" si="2"/>
        <v>310.37910922587486</v>
      </c>
      <c r="I32" s="5">
        <f t="shared" si="3"/>
        <v>0</v>
      </c>
      <c r="J32" s="6">
        <f t="shared" si="4"/>
        <v>310.37910922587486</v>
      </c>
    </row>
    <row r="33" spans="1:10" ht="15">
      <c r="A33" s="7" t="s">
        <v>31</v>
      </c>
      <c r="B33" s="8">
        <v>935969</v>
      </c>
      <c r="C33" s="8">
        <v>267461</v>
      </c>
      <c r="D33" s="8">
        <f t="shared" si="0"/>
        <v>1203430</v>
      </c>
      <c r="E33" s="8">
        <v>1002715</v>
      </c>
      <c r="F33" s="8">
        <v>277449</v>
      </c>
      <c r="G33" s="8">
        <f t="shared" si="1"/>
        <v>1280164</v>
      </c>
      <c r="H33" s="9">
        <f t="shared" si="2"/>
        <v>7.131219089521128</v>
      </c>
      <c r="I33" s="9">
        <f t="shared" si="3"/>
        <v>3.7343762268143768</v>
      </c>
      <c r="J33" s="10">
        <f t="shared" si="4"/>
        <v>6.376274482105315</v>
      </c>
    </row>
    <row r="34" spans="1:10" ht="15">
      <c r="A34" s="11" t="s">
        <v>73</v>
      </c>
      <c r="B34" s="4">
        <v>216252</v>
      </c>
      <c r="C34" s="4">
        <v>0</v>
      </c>
      <c r="D34" s="4">
        <f t="shared" si="0"/>
        <v>216252</v>
      </c>
      <c r="E34" s="4">
        <v>247516</v>
      </c>
      <c r="F34" s="4">
        <v>0</v>
      </c>
      <c r="G34" s="4">
        <f t="shared" si="1"/>
        <v>247516</v>
      </c>
      <c r="H34" s="5">
        <f t="shared" si="2"/>
        <v>14.457207332186522</v>
      </c>
      <c r="I34" s="5">
        <f t="shared" si="3"/>
        <v>0</v>
      </c>
      <c r="J34" s="6">
        <f t="shared" si="4"/>
        <v>14.457207332186522</v>
      </c>
    </row>
    <row r="35" spans="1:10" ht="15">
      <c r="A35" s="7" t="s">
        <v>32</v>
      </c>
      <c r="B35" s="8">
        <v>77225</v>
      </c>
      <c r="C35" s="8">
        <v>126982</v>
      </c>
      <c r="D35" s="8">
        <f t="shared" si="0"/>
        <v>204207</v>
      </c>
      <c r="E35" s="8">
        <v>86401</v>
      </c>
      <c r="F35" s="8">
        <v>103108</v>
      </c>
      <c r="G35" s="8">
        <f t="shared" si="1"/>
        <v>189509</v>
      </c>
      <c r="H35" s="9">
        <f t="shared" si="2"/>
        <v>11.882162512139852</v>
      </c>
      <c r="I35" s="9">
        <f t="shared" si="3"/>
        <v>-18.80108991825613</v>
      </c>
      <c r="J35" s="10">
        <f t="shared" si="4"/>
        <v>-7.197598515232093</v>
      </c>
    </row>
    <row r="36" spans="1:10" ht="15">
      <c r="A36" s="11" t="s">
        <v>33</v>
      </c>
      <c r="B36" s="4">
        <v>263706</v>
      </c>
      <c r="C36" s="4">
        <v>875</v>
      </c>
      <c r="D36" s="4">
        <f t="shared" si="0"/>
        <v>264581</v>
      </c>
      <c r="E36" s="4">
        <v>297848</v>
      </c>
      <c r="F36" s="4">
        <v>2615</v>
      </c>
      <c r="G36" s="4">
        <f t="shared" si="1"/>
        <v>300463</v>
      </c>
      <c r="H36" s="5">
        <f t="shared" si="2"/>
        <v>12.946994000894934</v>
      </c>
      <c r="I36" s="5">
        <f t="shared" si="3"/>
        <v>198.85714285714286</v>
      </c>
      <c r="J36" s="6">
        <f t="shared" si="4"/>
        <v>13.561820387707357</v>
      </c>
    </row>
    <row r="37" spans="1:10" ht="15">
      <c r="A37" s="7" t="s">
        <v>34</v>
      </c>
      <c r="B37" s="8">
        <v>528637</v>
      </c>
      <c r="C37" s="8">
        <v>0</v>
      </c>
      <c r="D37" s="8">
        <f t="shared" si="0"/>
        <v>528637</v>
      </c>
      <c r="E37" s="8">
        <v>572891</v>
      </c>
      <c r="F37" s="8">
        <v>0</v>
      </c>
      <c r="G37" s="8">
        <f t="shared" si="1"/>
        <v>572891</v>
      </c>
      <c r="H37" s="9">
        <f t="shared" si="2"/>
        <v>8.371339879728433</v>
      </c>
      <c r="I37" s="9">
        <f t="shared" si="3"/>
        <v>0</v>
      </c>
      <c r="J37" s="10">
        <f t="shared" si="4"/>
        <v>8.371339879728433</v>
      </c>
    </row>
    <row r="38" spans="1:10" ht="15">
      <c r="A38" s="11" t="s">
        <v>35</v>
      </c>
      <c r="B38" s="4">
        <v>106561</v>
      </c>
      <c r="C38" s="4">
        <v>638</v>
      </c>
      <c r="D38" s="4">
        <f t="shared" si="0"/>
        <v>107199</v>
      </c>
      <c r="E38" s="4">
        <v>89576</v>
      </c>
      <c r="F38" s="4">
        <v>1754</v>
      </c>
      <c r="G38" s="4">
        <f t="shared" si="1"/>
        <v>91330</v>
      </c>
      <c r="H38" s="5">
        <f t="shared" si="2"/>
        <v>-15.93922729704113</v>
      </c>
      <c r="I38" s="5">
        <f t="shared" si="3"/>
        <v>174.92163009404388</v>
      </c>
      <c r="J38" s="6">
        <f t="shared" si="4"/>
        <v>-14.803309732366907</v>
      </c>
    </row>
    <row r="39" spans="1:10" ht="15">
      <c r="A39" s="7" t="s">
        <v>36</v>
      </c>
      <c r="B39" s="8">
        <v>1781989</v>
      </c>
      <c r="C39" s="8">
        <v>202536</v>
      </c>
      <c r="D39" s="8">
        <f t="shared" si="0"/>
        <v>1984525</v>
      </c>
      <c r="E39" s="8">
        <v>1886729</v>
      </c>
      <c r="F39" s="8">
        <v>260967</v>
      </c>
      <c r="G39" s="8">
        <f t="shared" si="1"/>
        <v>2147696</v>
      </c>
      <c r="H39" s="9">
        <f t="shared" si="2"/>
        <v>5.877701826442251</v>
      </c>
      <c r="I39" s="9">
        <f t="shared" si="3"/>
        <v>28.849685981751392</v>
      </c>
      <c r="J39" s="10">
        <f t="shared" si="4"/>
        <v>8.222169032892001</v>
      </c>
    </row>
    <row r="40" spans="1:10" ht="15">
      <c r="A40" s="11" t="s">
        <v>37</v>
      </c>
      <c r="B40" s="4">
        <v>57753</v>
      </c>
      <c r="C40" s="4">
        <v>1296</v>
      </c>
      <c r="D40" s="4">
        <f t="shared" si="0"/>
        <v>59049</v>
      </c>
      <c r="E40" s="4">
        <v>46445</v>
      </c>
      <c r="F40" s="4">
        <v>2730</v>
      </c>
      <c r="G40" s="4">
        <f t="shared" si="1"/>
        <v>49175</v>
      </c>
      <c r="H40" s="5">
        <f t="shared" si="2"/>
        <v>-19.579935241459317</v>
      </c>
      <c r="I40" s="5">
        <f t="shared" si="3"/>
        <v>110.64814814814814</v>
      </c>
      <c r="J40" s="6">
        <f t="shared" si="4"/>
        <v>-16.721705702044066</v>
      </c>
    </row>
    <row r="41" spans="1:10" ht="15">
      <c r="A41" s="7" t="s">
        <v>38</v>
      </c>
      <c r="B41" s="8">
        <v>1000446</v>
      </c>
      <c r="C41" s="8">
        <v>92994</v>
      </c>
      <c r="D41" s="8">
        <f t="shared" si="0"/>
        <v>1093440</v>
      </c>
      <c r="E41" s="8">
        <v>1099942</v>
      </c>
      <c r="F41" s="8">
        <v>105764</v>
      </c>
      <c r="G41" s="8">
        <f t="shared" si="1"/>
        <v>1205706</v>
      </c>
      <c r="H41" s="9">
        <f t="shared" si="2"/>
        <v>9.945164456652334</v>
      </c>
      <c r="I41" s="9">
        <f t="shared" si="3"/>
        <v>13.73206873561735</v>
      </c>
      <c r="J41" s="10">
        <f t="shared" si="4"/>
        <v>10.267230026338895</v>
      </c>
    </row>
    <row r="42" spans="1:10" ht="15">
      <c r="A42" s="11" t="s">
        <v>39</v>
      </c>
      <c r="B42" s="4">
        <v>783181</v>
      </c>
      <c r="C42" s="4">
        <v>5898</v>
      </c>
      <c r="D42" s="4">
        <f t="shared" si="0"/>
        <v>789079</v>
      </c>
      <c r="E42" s="4">
        <v>880299</v>
      </c>
      <c r="F42" s="4">
        <v>7168</v>
      </c>
      <c r="G42" s="4">
        <f t="shared" si="1"/>
        <v>887467</v>
      </c>
      <c r="H42" s="5">
        <f t="shared" si="2"/>
        <v>12.400454045744215</v>
      </c>
      <c r="I42" s="5">
        <f t="shared" si="3"/>
        <v>21.532722956934556</v>
      </c>
      <c r="J42" s="6">
        <f t="shared" si="4"/>
        <v>12.46871352551519</v>
      </c>
    </row>
    <row r="43" spans="1:10" ht="15">
      <c r="A43" s="7" t="s">
        <v>40</v>
      </c>
      <c r="B43" s="8">
        <v>637816</v>
      </c>
      <c r="C43" s="8">
        <v>2564</v>
      </c>
      <c r="D43" s="8">
        <f t="shared" si="0"/>
        <v>640380</v>
      </c>
      <c r="E43" s="8">
        <v>677734</v>
      </c>
      <c r="F43" s="8">
        <v>3276</v>
      </c>
      <c r="G43" s="8">
        <f t="shared" si="1"/>
        <v>681010</v>
      </c>
      <c r="H43" s="9">
        <f t="shared" si="2"/>
        <v>6.258544784075657</v>
      </c>
      <c r="I43" s="9">
        <f t="shared" si="3"/>
        <v>27.769110764430575</v>
      </c>
      <c r="J43" s="10">
        <f t="shared" si="4"/>
        <v>6.344670351978513</v>
      </c>
    </row>
    <row r="44" spans="1:10" ht="15">
      <c r="A44" s="11" t="s">
        <v>41</v>
      </c>
      <c r="B44" s="4">
        <v>373025</v>
      </c>
      <c r="C44" s="4">
        <v>1129</v>
      </c>
      <c r="D44" s="4">
        <f t="shared" si="0"/>
        <v>374154</v>
      </c>
      <c r="E44" s="4">
        <v>439767</v>
      </c>
      <c r="F44" s="4">
        <v>1528</v>
      </c>
      <c r="G44" s="4">
        <f t="shared" si="1"/>
        <v>441295</v>
      </c>
      <c r="H44" s="5">
        <f t="shared" si="2"/>
        <v>17.892098384826756</v>
      </c>
      <c r="I44" s="5">
        <f t="shared" si="3"/>
        <v>35.34100974313552</v>
      </c>
      <c r="J44" s="6">
        <f t="shared" si="4"/>
        <v>17.94475002271792</v>
      </c>
    </row>
    <row r="45" spans="1:10" ht="15">
      <c r="A45" s="7" t="s">
        <v>42</v>
      </c>
      <c r="B45" s="8">
        <v>365544</v>
      </c>
      <c r="C45" s="8">
        <v>2196</v>
      </c>
      <c r="D45" s="8">
        <f t="shared" si="0"/>
        <v>367740</v>
      </c>
      <c r="E45" s="8">
        <v>127158</v>
      </c>
      <c r="F45" s="8">
        <v>425</v>
      </c>
      <c r="G45" s="8">
        <f t="shared" si="1"/>
        <v>127583</v>
      </c>
      <c r="H45" s="9">
        <f t="shared" si="2"/>
        <v>-65.21403716105311</v>
      </c>
      <c r="I45" s="9">
        <f t="shared" si="3"/>
        <v>-80.64663023679417</v>
      </c>
      <c r="J45" s="10">
        <f t="shared" si="4"/>
        <v>-65.30619459400664</v>
      </c>
    </row>
    <row r="46" spans="1:10" ht="15">
      <c r="A46" s="11" t="s">
        <v>43</v>
      </c>
      <c r="B46" s="4">
        <v>777108</v>
      </c>
      <c r="C46" s="4">
        <v>19080</v>
      </c>
      <c r="D46" s="4">
        <f t="shared" si="0"/>
        <v>796188</v>
      </c>
      <c r="E46" s="4">
        <v>1109268</v>
      </c>
      <c r="F46" s="4">
        <v>83857</v>
      </c>
      <c r="G46" s="4">
        <f t="shared" si="1"/>
        <v>1193125</v>
      </c>
      <c r="H46" s="5">
        <f t="shared" si="2"/>
        <v>42.74309362405225</v>
      </c>
      <c r="I46" s="5">
        <f t="shared" si="3"/>
        <v>339.5020964360587</v>
      </c>
      <c r="J46" s="6">
        <f t="shared" si="4"/>
        <v>49.854682562409884</v>
      </c>
    </row>
    <row r="47" spans="1:10" ht="15">
      <c r="A47" s="7" t="s">
        <v>44</v>
      </c>
      <c r="B47" s="8">
        <v>1706248</v>
      </c>
      <c r="C47" s="8">
        <v>77591</v>
      </c>
      <c r="D47" s="8">
        <f t="shared" si="0"/>
        <v>1783839</v>
      </c>
      <c r="E47" s="8">
        <v>1111627</v>
      </c>
      <c r="F47" s="8">
        <v>40526</v>
      </c>
      <c r="G47" s="8">
        <f t="shared" si="1"/>
        <v>1152153</v>
      </c>
      <c r="H47" s="9">
        <f t="shared" si="2"/>
        <v>-34.84962326695767</v>
      </c>
      <c r="I47" s="9">
        <f t="shared" si="3"/>
        <v>-47.76971555979431</v>
      </c>
      <c r="J47" s="10">
        <f t="shared" si="4"/>
        <v>-35.41160384989901</v>
      </c>
    </row>
    <row r="48" spans="1:10" ht="15">
      <c r="A48" s="11" t="s">
        <v>45</v>
      </c>
      <c r="B48" s="4">
        <v>97912</v>
      </c>
      <c r="C48" s="4">
        <v>0</v>
      </c>
      <c r="D48" s="4">
        <f t="shared" si="0"/>
        <v>97912</v>
      </c>
      <c r="E48" s="4">
        <v>22684</v>
      </c>
      <c r="F48" s="4">
        <v>0</v>
      </c>
      <c r="G48" s="4">
        <f t="shared" si="1"/>
        <v>22684</v>
      </c>
      <c r="H48" s="5">
        <f t="shared" si="2"/>
        <v>-76.8322575373805</v>
      </c>
      <c r="I48" s="5">
        <f t="shared" si="3"/>
        <v>0</v>
      </c>
      <c r="J48" s="6">
        <f t="shared" si="4"/>
        <v>-76.8322575373805</v>
      </c>
    </row>
    <row r="49" spans="1:10" ht="15">
      <c r="A49" s="7" t="s">
        <v>46</v>
      </c>
      <c r="B49" s="8">
        <v>89678</v>
      </c>
      <c r="C49" s="8">
        <v>1537</v>
      </c>
      <c r="D49" s="8">
        <f t="shared" si="0"/>
        <v>91215</v>
      </c>
      <c r="E49" s="8">
        <v>152230</v>
      </c>
      <c r="F49" s="8">
        <v>1766</v>
      </c>
      <c r="G49" s="8">
        <f t="shared" si="1"/>
        <v>153996</v>
      </c>
      <c r="H49" s="9">
        <f t="shared" si="2"/>
        <v>69.75177858560629</v>
      </c>
      <c r="I49" s="9">
        <f t="shared" si="3"/>
        <v>14.899154196486663</v>
      </c>
      <c r="J49" s="10">
        <f t="shared" si="4"/>
        <v>68.82749547771748</v>
      </c>
    </row>
    <row r="50" spans="1:10" ht="15">
      <c r="A50" s="11" t="s">
        <v>47</v>
      </c>
      <c r="B50" s="4">
        <v>556474</v>
      </c>
      <c r="C50" s="4">
        <v>5685</v>
      </c>
      <c r="D50" s="4">
        <f t="shared" si="0"/>
        <v>562159</v>
      </c>
      <c r="E50" s="4">
        <v>571692</v>
      </c>
      <c r="F50" s="4">
        <v>6535</v>
      </c>
      <c r="G50" s="4">
        <f t="shared" si="1"/>
        <v>578227</v>
      </c>
      <c r="H50" s="5">
        <f t="shared" si="2"/>
        <v>2.7347189626110118</v>
      </c>
      <c r="I50" s="5">
        <f t="shared" si="3"/>
        <v>14.951627088830255</v>
      </c>
      <c r="J50" s="6">
        <f t="shared" si="4"/>
        <v>2.8582660777466873</v>
      </c>
    </row>
    <row r="51" spans="1:10" ht="15">
      <c r="A51" s="7" t="s">
        <v>48</v>
      </c>
      <c r="B51" s="8">
        <v>755923</v>
      </c>
      <c r="C51" s="8">
        <v>22081</v>
      </c>
      <c r="D51" s="8">
        <f t="shared" si="0"/>
        <v>778004</v>
      </c>
      <c r="E51" s="8">
        <v>814025</v>
      </c>
      <c r="F51" s="8">
        <v>18943</v>
      </c>
      <c r="G51" s="8">
        <f t="shared" si="1"/>
        <v>832968</v>
      </c>
      <c r="H51" s="9">
        <f t="shared" si="2"/>
        <v>7.686232592473043</v>
      </c>
      <c r="I51" s="9">
        <f t="shared" si="3"/>
        <v>-14.211312893437796</v>
      </c>
      <c r="J51" s="10">
        <f t="shared" si="4"/>
        <v>7.064745168405303</v>
      </c>
    </row>
    <row r="52" spans="1:10" ht="15">
      <c r="A52" s="11" t="s">
        <v>49</v>
      </c>
      <c r="B52" s="4">
        <v>241311</v>
      </c>
      <c r="C52" s="4">
        <v>0</v>
      </c>
      <c r="D52" s="4">
        <f t="shared" si="0"/>
        <v>241311</v>
      </c>
      <c r="E52" s="4">
        <v>341047</v>
      </c>
      <c r="F52" s="4">
        <v>0</v>
      </c>
      <c r="G52" s="4">
        <f t="shared" si="1"/>
        <v>341047</v>
      </c>
      <c r="H52" s="5">
        <f t="shared" si="2"/>
        <v>41.33089664375018</v>
      </c>
      <c r="I52" s="5">
        <f t="shared" si="3"/>
        <v>0</v>
      </c>
      <c r="J52" s="6">
        <f t="shared" si="4"/>
        <v>41.33089664375018</v>
      </c>
    </row>
    <row r="53" spans="1:10" ht="15">
      <c r="A53" s="7" t="s">
        <v>50</v>
      </c>
      <c r="B53" s="8">
        <v>94626</v>
      </c>
      <c r="C53" s="8">
        <v>3243</v>
      </c>
      <c r="D53" s="8">
        <f t="shared" si="0"/>
        <v>97869</v>
      </c>
      <c r="E53" s="8">
        <v>102567</v>
      </c>
      <c r="F53" s="8">
        <v>1768</v>
      </c>
      <c r="G53" s="8">
        <f t="shared" si="1"/>
        <v>104335</v>
      </c>
      <c r="H53" s="9">
        <f t="shared" si="2"/>
        <v>8.391985289455329</v>
      </c>
      <c r="I53" s="9">
        <f t="shared" si="3"/>
        <v>-45.48257786000617</v>
      </c>
      <c r="J53" s="10">
        <f t="shared" si="4"/>
        <v>6.606790710030755</v>
      </c>
    </row>
    <row r="54" spans="1:10" ht="15">
      <c r="A54" s="11" t="s">
        <v>51</v>
      </c>
      <c r="B54" s="4">
        <v>51744</v>
      </c>
      <c r="C54" s="4">
        <v>0</v>
      </c>
      <c r="D54" s="4">
        <f t="shared" si="0"/>
        <v>51744</v>
      </c>
      <c r="E54" s="4">
        <v>13084</v>
      </c>
      <c r="F54" s="4">
        <v>0</v>
      </c>
      <c r="G54" s="4">
        <f t="shared" si="1"/>
        <v>13084</v>
      </c>
      <c r="H54" s="5">
        <f t="shared" si="2"/>
        <v>-74.71397649969079</v>
      </c>
      <c r="I54" s="5">
        <f t="shared" si="3"/>
        <v>0</v>
      </c>
      <c r="J54" s="6">
        <f t="shared" si="4"/>
        <v>-74.71397649969079</v>
      </c>
    </row>
    <row r="55" spans="1:10" ht="15">
      <c r="A55" s="7" t="s">
        <v>52</v>
      </c>
      <c r="B55" s="8">
        <v>12303</v>
      </c>
      <c r="C55" s="8">
        <v>330</v>
      </c>
      <c r="D55" s="8">
        <f t="shared" si="0"/>
        <v>12633</v>
      </c>
      <c r="E55" s="8">
        <v>0</v>
      </c>
      <c r="F55" s="8">
        <v>0</v>
      </c>
      <c r="G55" s="8"/>
      <c r="H55" s="9">
        <f t="shared" si="2"/>
        <v>-100</v>
      </c>
      <c r="I55" s="9">
        <f t="shared" si="3"/>
        <v>-100</v>
      </c>
      <c r="J55" s="10">
        <f t="shared" si="4"/>
        <v>-100</v>
      </c>
    </row>
    <row r="56" spans="1:10" ht="15">
      <c r="A56" s="11" t="s">
        <v>53</v>
      </c>
      <c r="B56" s="4">
        <v>1477518</v>
      </c>
      <c r="C56" s="4">
        <v>4355</v>
      </c>
      <c r="D56" s="4">
        <f t="shared" si="0"/>
        <v>1481873</v>
      </c>
      <c r="E56" s="4">
        <v>1662576</v>
      </c>
      <c r="F56" s="4">
        <v>2353</v>
      </c>
      <c r="G56" s="4">
        <f t="shared" si="1"/>
        <v>1664929</v>
      </c>
      <c r="H56" s="5">
        <f t="shared" si="2"/>
        <v>12.52492355423081</v>
      </c>
      <c r="I56" s="5">
        <f t="shared" si="3"/>
        <v>-45.97014925373134</v>
      </c>
      <c r="J56" s="6">
        <f t="shared" si="4"/>
        <v>12.353015406853354</v>
      </c>
    </row>
    <row r="57" spans="1:10" ht="15">
      <c r="A57" s="7" t="s">
        <v>62</v>
      </c>
      <c r="B57" s="8">
        <v>67281</v>
      </c>
      <c r="C57" s="8">
        <v>19452</v>
      </c>
      <c r="D57" s="8">
        <f t="shared" si="0"/>
        <v>86733</v>
      </c>
      <c r="E57" s="8">
        <v>81621</v>
      </c>
      <c r="F57" s="8">
        <v>21261</v>
      </c>
      <c r="G57" s="8">
        <f t="shared" si="1"/>
        <v>102882</v>
      </c>
      <c r="H57" s="9">
        <f t="shared" si="2"/>
        <v>21.313595220047265</v>
      </c>
      <c r="I57" s="9">
        <f t="shared" si="3"/>
        <v>9.299814929056138</v>
      </c>
      <c r="J57" s="10">
        <f t="shared" si="4"/>
        <v>18.619210681055655</v>
      </c>
    </row>
    <row r="58" spans="1:10" ht="15">
      <c r="A58" s="11" t="s">
        <v>63</v>
      </c>
      <c r="B58" s="4">
        <v>0</v>
      </c>
      <c r="C58" s="4">
        <v>23086</v>
      </c>
      <c r="D58" s="4">
        <f t="shared" si="0"/>
        <v>23086</v>
      </c>
      <c r="E58" s="4">
        <v>0</v>
      </c>
      <c r="F58" s="4">
        <v>24904</v>
      </c>
      <c r="G58" s="4">
        <f t="shared" si="1"/>
        <v>24904</v>
      </c>
      <c r="H58" s="5">
        <f t="shared" si="2"/>
        <v>0</v>
      </c>
      <c r="I58" s="5">
        <f t="shared" si="3"/>
        <v>7.874902538334921</v>
      </c>
      <c r="J58" s="6">
        <f t="shared" si="4"/>
        <v>7.874902538334921</v>
      </c>
    </row>
    <row r="59" spans="1:10" ht="15">
      <c r="A59" s="13" t="s">
        <v>54</v>
      </c>
      <c r="B59" s="14">
        <f>B60-SUM(B5+B9+B19+B31+B57+B58)</f>
        <v>81823288</v>
      </c>
      <c r="C59" s="14">
        <f>C60-SUM(C5+C9+C19+C31+C57+C58)</f>
        <v>61367405</v>
      </c>
      <c r="D59" s="14">
        <f>D60-SUM(D5+D9+D19+D31+D57+D58)</f>
        <v>143190693</v>
      </c>
      <c r="E59" s="14">
        <f>E60-SUM(E5+E9+E19+E31+E57+E58)</f>
        <v>87982519</v>
      </c>
      <c r="F59" s="14">
        <f>F60-SUM(F5+F9+F19+F31+F57+F58)</f>
        <v>72632421</v>
      </c>
      <c r="G59" s="14">
        <f>G60-SUM(G5+G9+G19+G31+G57+G58)</f>
        <v>160614940</v>
      </c>
      <c r="H59" s="15">
        <f>+((E59-B59)/B59)*100</f>
        <v>7.527479218385846</v>
      </c>
      <c r="I59" s="15">
        <f aca="true" t="shared" si="5" ref="I59:J62">+((F59-C59)/C59)*100</f>
        <v>18.35667647996522</v>
      </c>
      <c r="J59" s="15">
        <f t="shared" si="5"/>
        <v>12.168561122893651</v>
      </c>
    </row>
    <row r="60" spans="1:10" ht="15">
      <c r="A60" s="16" t="s">
        <v>55</v>
      </c>
      <c r="B60" s="17">
        <f>SUM(B4:B58)</f>
        <v>102499358</v>
      </c>
      <c r="C60" s="17">
        <f>SUM(C4:C58)</f>
        <v>71244179</v>
      </c>
      <c r="D60" s="17">
        <f>SUM(D4:D58)</f>
        <v>173743537</v>
      </c>
      <c r="E60" s="17">
        <f>SUM(E4:E58)</f>
        <v>109599161</v>
      </c>
      <c r="F60" s="17">
        <f>SUM(F4:F58)</f>
        <v>83432585</v>
      </c>
      <c r="G60" s="17">
        <f>SUM(G4:G58)</f>
        <v>193031746</v>
      </c>
      <c r="H60" s="18">
        <f>+((E60-B60)/B60)*100</f>
        <v>6.926680457842477</v>
      </c>
      <c r="I60" s="18">
        <f t="shared" si="5"/>
        <v>17.107932424907304</v>
      </c>
      <c r="J60" s="18">
        <f t="shared" si="5"/>
        <v>11.101540427371408</v>
      </c>
    </row>
    <row r="61" spans="1:10" ht="15">
      <c r="A61" s="13" t="s">
        <v>66</v>
      </c>
      <c r="B61" s="14"/>
      <c r="C61" s="14"/>
      <c r="D61" s="14">
        <v>307575</v>
      </c>
      <c r="E61" s="14"/>
      <c r="F61" s="14"/>
      <c r="G61" s="14">
        <v>257957</v>
      </c>
      <c r="H61" s="15"/>
      <c r="I61" s="15"/>
      <c r="J61" s="15">
        <f t="shared" si="5"/>
        <v>-16.132000325123954</v>
      </c>
    </row>
    <row r="62" spans="1:10" ht="15">
      <c r="A62" s="13" t="s">
        <v>67</v>
      </c>
      <c r="B62" s="14"/>
      <c r="C62" s="14"/>
      <c r="D62" s="40">
        <v>102034</v>
      </c>
      <c r="E62" s="14"/>
      <c r="F62" s="14"/>
      <c r="G62" s="14">
        <v>29005</v>
      </c>
      <c r="H62" s="15"/>
      <c r="I62" s="15"/>
      <c r="J62" s="15">
        <f t="shared" si="5"/>
        <v>-71.5732010898328</v>
      </c>
    </row>
    <row r="63" spans="1:10" ht="15.75" thickBot="1">
      <c r="A63" s="20" t="s">
        <v>68</v>
      </c>
      <c r="B63" s="21"/>
      <c r="C63" s="21"/>
      <c r="D63" s="21">
        <v>409609</v>
      </c>
      <c r="E63" s="21"/>
      <c r="F63" s="21"/>
      <c r="G63" s="21">
        <v>286962</v>
      </c>
      <c r="H63" s="66">
        <f>+((G63-D63)/D63)*100</f>
        <v>-29.94245731905305</v>
      </c>
      <c r="I63" s="66"/>
      <c r="J63" s="67"/>
    </row>
    <row r="64" spans="1:10" ht="15.75" thickBot="1">
      <c r="A64" s="23" t="s">
        <v>69</v>
      </c>
      <c r="B64" s="42"/>
      <c r="C64" s="42"/>
      <c r="D64" s="42">
        <f>+D60+D63</f>
        <v>174153146</v>
      </c>
      <c r="E64" s="24"/>
      <c r="F64" s="24"/>
      <c r="G64" s="24">
        <f>+G60+G63</f>
        <v>193318708</v>
      </c>
      <c r="H64" s="68">
        <f>+((G64-D64)/D64)*100</f>
        <v>11.005004755986434</v>
      </c>
      <c r="I64" s="68"/>
      <c r="J64" s="69"/>
    </row>
    <row r="65" spans="1:10" ht="49.5" customHeight="1">
      <c r="A65" s="57" t="s">
        <v>64</v>
      </c>
      <c r="B65" s="57"/>
      <c r="C65" s="57"/>
      <c r="D65" s="57"/>
      <c r="E65" s="57"/>
      <c r="F65" s="57"/>
      <c r="G65" s="57"/>
      <c r="H65" s="57"/>
      <c r="I65" s="57"/>
      <c r="J65" s="57"/>
    </row>
  </sheetData>
  <sheetProtection/>
  <mergeCells count="8">
    <mergeCell ref="H64:J64"/>
    <mergeCell ref="A65:J65"/>
    <mergeCell ref="A1:J1"/>
    <mergeCell ref="A2:A3"/>
    <mergeCell ref="B2:D2"/>
    <mergeCell ref="E2:G2"/>
    <mergeCell ref="H2:J2"/>
    <mergeCell ref="H63:J63"/>
  </mergeCells>
  <conditionalFormatting sqref="B4:J58">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J64"/>
  <sheetViews>
    <sheetView zoomScale="90" zoomScaleNormal="90" zoomScalePageLayoutView="0" workbookViewId="0" topLeftCell="A1">
      <selection activeCell="K59" sqref="K59"/>
    </sheetView>
  </sheetViews>
  <sheetFormatPr defaultColWidth="9.140625" defaultRowHeight="15"/>
  <cols>
    <col min="1" max="1" width="27.421875" style="0" customWidth="1"/>
    <col min="2" max="10" width="14.28125" style="0" customWidth="1"/>
  </cols>
  <sheetData>
    <row r="1" spans="1:10" ht="24.75" customHeight="1">
      <c r="A1" s="58" t="s">
        <v>70</v>
      </c>
      <c r="B1" s="59"/>
      <c r="C1" s="59"/>
      <c r="D1" s="59"/>
      <c r="E1" s="59"/>
      <c r="F1" s="59"/>
      <c r="G1" s="59"/>
      <c r="H1" s="59"/>
      <c r="I1" s="59"/>
      <c r="J1" s="60"/>
    </row>
    <row r="2" spans="1:10" ht="27" customHeight="1">
      <c r="A2" s="61" t="s">
        <v>1</v>
      </c>
      <c r="B2" s="63" t="s">
        <v>74</v>
      </c>
      <c r="C2" s="63"/>
      <c r="D2" s="63"/>
      <c r="E2" s="63" t="s">
        <v>75</v>
      </c>
      <c r="F2" s="63"/>
      <c r="G2" s="63"/>
      <c r="H2" s="64" t="s">
        <v>2</v>
      </c>
      <c r="I2" s="64"/>
      <c r="J2" s="65"/>
    </row>
    <row r="3" spans="1:10" ht="15">
      <c r="A3" s="62"/>
      <c r="B3" s="1" t="s">
        <v>3</v>
      </c>
      <c r="C3" s="1" t="s">
        <v>4</v>
      </c>
      <c r="D3" s="1" t="s">
        <v>5</v>
      </c>
      <c r="E3" s="1" t="s">
        <v>3</v>
      </c>
      <c r="F3" s="1" t="s">
        <v>4</v>
      </c>
      <c r="G3" s="1" t="s">
        <v>5</v>
      </c>
      <c r="H3" s="1" t="s">
        <v>3</v>
      </c>
      <c r="I3" s="1" t="s">
        <v>4</v>
      </c>
      <c r="J3" s="2" t="s">
        <v>5</v>
      </c>
    </row>
    <row r="4" spans="1:10" ht="15">
      <c r="A4" s="25" t="s">
        <v>6</v>
      </c>
      <c r="B4" s="4">
        <v>129608</v>
      </c>
      <c r="C4" s="4">
        <v>318355</v>
      </c>
      <c r="D4" s="4">
        <f>SUM(B4:C4)</f>
        <v>447963</v>
      </c>
      <c r="E4" s="4">
        <v>134735</v>
      </c>
      <c r="F4" s="4">
        <v>314713</v>
      </c>
      <c r="G4" s="4">
        <f>SUM(E4:F4)</f>
        <v>449448</v>
      </c>
      <c r="H4" s="5">
        <f>+_xlfn.IFERROR(((E4-B4)/B4)*100,)</f>
        <v>3.955774334917598</v>
      </c>
      <c r="I4" s="5">
        <f>+_xlfn.IFERROR(((F4-C4)/C4)*100,)</f>
        <v>-1.1440059053572271</v>
      </c>
      <c r="J4" s="48">
        <f>+_xlfn.IFERROR(((G4-D4)/D4)*100,)</f>
        <v>0.33150059268287785</v>
      </c>
    </row>
    <row r="5" spans="1:10" ht="15">
      <c r="A5" s="26" t="s">
        <v>58</v>
      </c>
      <c r="B5" s="8">
        <v>140003</v>
      </c>
      <c r="C5" s="8">
        <v>79446</v>
      </c>
      <c r="D5" s="8">
        <f aca="true" t="shared" si="0" ref="D5:D58">SUM(B5:C5)</f>
        <v>219449</v>
      </c>
      <c r="E5" s="8">
        <v>134572</v>
      </c>
      <c r="F5" s="8">
        <v>76353</v>
      </c>
      <c r="G5" s="8">
        <f aca="true" t="shared" si="1" ref="G5:G58">SUM(E5:F5)</f>
        <v>210925</v>
      </c>
      <c r="H5" s="9">
        <f aca="true" t="shared" si="2" ref="H5:H58">+_xlfn.IFERROR(((E5-B5)/B5)*100,)</f>
        <v>-3.8792025885159607</v>
      </c>
      <c r="I5" s="9">
        <f aca="true" t="shared" si="3" ref="I5:I58">+_xlfn.IFERROR(((F5-C5)/C5)*100,)</f>
        <v>-3.8932104825919494</v>
      </c>
      <c r="J5" s="10">
        <f aca="true" t="shared" si="4" ref="J5:J58">+_xlfn.IFERROR(((G5-D5)/D5)*100,)</f>
        <v>-3.884273794822487</v>
      </c>
    </row>
    <row r="6" spans="1:10" ht="15">
      <c r="A6" s="27" t="s">
        <v>7</v>
      </c>
      <c r="B6" s="4">
        <v>81476</v>
      </c>
      <c r="C6" s="4">
        <v>12694</v>
      </c>
      <c r="D6" s="4">
        <f t="shared" si="0"/>
        <v>94170</v>
      </c>
      <c r="E6" s="4">
        <v>91509</v>
      </c>
      <c r="F6" s="4">
        <v>15237</v>
      </c>
      <c r="G6" s="4">
        <f t="shared" si="1"/>
        <v>106746</v>
      </c>
      <c r="H6" s="5">
        <f t="shared" si="2"/>
        <v>12.314055672836172</v>
      </c>
      <c r="I6" s="5">
        <f t="shared" si="3"/>
        <v>20.0330864975579</v>
      </c>
      <c r="J6" s="6">
        <f t="shared" si="4"/>
        <v>13.354571519592225</v>
      </c>
    </row>
    <row r="7" spans="1:10" ht="15">
      <c r="A7" s="26" t="s">
        <v>8</v>
      </c>
      <c r="B7" s="8">
        <v>63149</v>
      </c>
      <c r="C7" s="8">
        <v>15697</v>
      </c>
      <c r="D7" s="8">
        <f t="shared" si="0"/>
        <v>78846</v>
      </c>
      <c r="E7" s="8">
        <v>66095</v>
      </c>
      <c r="F7" s="8">
        <v>16758</v>
      </c>
      <c r="G7" s="8">
        <f t="shared" si="1"/>
        <v>82853</v>
      </c>
      <c r="H7" s="9">
        <f t="shared" si="2"/>
        <v>4.665157009612187</v>
      </c>
      <c r="I7" s="9">
        <f t="shared" si="3"/>
        <v>6.759253360514748</v>
      </c>
      <c r="J7" s="10">
        <f t="shared" si="4"/>
        <v>5.082058696699896</v>
      </c>
    </row>
    <row r="8" spans="1:10" ht="15">
      <c r="A8" s="27" t="s">
        <v>9</v>
      </c>
      <c r="B8" s="4">
        <v>46622</v>
      </c>
      <c r="C8" s="4">
        <v>71128</v>
      </c>
      <c r="D8" s="4">
        <f t="shared" si="0"/>
        <v>117750</v>
      </c>
      <c r="E8" s="4">
        <v>49233</v>
      </c>
      <c r="F8" s="4">
        <v>105935</v>
      </c>
      <c r="G8" s="4">
        <f t="shared" si="1"/>
        <v>155168</v>
      </c>
      <c r="H8" s="5">
        <f t="shared" si="2"/>
        <v>5.600360344901548</v>
      </c>
      <c r="I8" s="5">
        <f t="shared" si="3"/>
        <v>48.93572151613992</v>
      </c>
      <c r="J8" s="6">
        <f t="shared" si="4"/>
        <v>31.777494692144376</v>
      </c>
    </row>
    <row r="9" spans="1:10" ht="15">
      <c r="A9" s="26" t="s">
        <v>59</v>
      </c>
      <c r="B9" s="8">
        <v>3051</v>
      </c>
      <c r="C9" s="8">
        <v>2287</v>
      </c>
      <c r="D9" s="8">
        <f t="shared" si="0"/>
        <v>5338</v>
      </c>
      <c r="E9" s="8">
        <v>3482</v>
      </c>
      <c r="F9" s="8">
        <v>2180</v>
      </c>
      <c r="G9" s="8">
        <f t="shared" si="1"/>
        <v>5662</v>
      </c>
      <c r="H9" s="9">
        <f t="shared" si="2"/>
        <v>14.1265158964274</v>
      </c>
      <c r="I9" s="9">
        <f t="shared" si="3"/>
        <v>-4.678618277219064</v>
      </c>
      <c r="J9" s="10">
        <f t="shared" si="4"/>
        <v>6.069689022105657</v>
      </c>
    </row>
    <row r="10" spans="1:10" ht="15">
      <c r="A10" s="27" t="s">
        <v>10</v>
      </c>
      <c r="B10" s="4">
        <v>9513</v>
      </c>
      <c r="C10" s="4">
        <v>11252</v>
      </c>
      <c r="D10" s="4">
        <f t="shared" si="0"/>
        <v>20765</v>
      </c>
      <c r="E10" s="4">
        <v>10067</v>
      </c>
      <c r="F10" s="4">
        <v>12741</v>
      </c>
      <c r="G10" s="4">
        <f t="shared" si="1"/>
        <v>22808</v>
      </c>
      <c r="H10" s="5">
        <f t="shared" si="2"/>
        <v>5.823609797119731</v>
      </c>
      <c r="I10" s="5">
        <f t="shared" si="3"/>
        <v>13.233202986135797</v>
      </c>
      <c r="J10" s="6">
        <f t="shared" si="4"/>
        <v>9.838670840356368</v>
      </c>
    </row>
    <row r="11" spans="1:10" ht="15">
      <c r="A11" s="26" t="s">
        <v>11</v>
      </c>
      <c r="B11" s="8">
        <v>16333</v>
      </c>
      <c r="C11" s="8">
        <v>6499</v>
      </c>
      <c r="D11" s="8">
        <f t="shared" si="0"/>
        <v>22832</v>
      </c>
      <c r="E11" s="8">
        <v>17186</v>
      </c>
      <c r="F11" s="8">
        <v>6074</v>
      </c>
      <c r="G11" s="8">
        <f t="shared" si="1"/>
        <v>23260</v>
      </c>
      <c r="H11" s="9">
        <f t="shared" si="2"/>
        <v>5.222555562358416</v>
      </c>
      <c r="I11" s="9">
        <f t="shared" si="3"/>
        <v>-6.5394676104016005</v>
      </c>
      <c r="J11" s="10">
        <f t="shared" si="4"/>
        <v>1.874562018220042</v>
      </c>
    </row>
    <row r="12" spans="1:10" ht="15">
      <c r="A12" s="27" t="s">
        <v>12</v>
      </c>
      <c r="B12" s="4">
        <v>34017</v>
      </c>
      <c r="C12" s="4">
        <v>7342</v>
      </c>
      <c r="D12" s="4">
        <f t="shared" si="0"/>
        <v>41359</v>
      </c>
      <c r="E12" s="4">
        <v>32538</v>
      </c>
      <c r="F12" s="4">
        <v>5180</v>
      </c>
      <c r="G12" s="4">
        <f t="shared" si="1"/>
        <v>37718</v>
      </c>
      <c r="H12" s="5">
        <f t="shared" si="2"/>
        <v>-4.3478260869565215</v>
      </c>
      <c r="I12" s="5">
        <f t="shared" si="3"/>
        <v>-29.447017161536365</v>
      </c>
      <c r="J12" s="6">
        <f t="shared" si="4"/>
        <v>-8.803404337629054</v>
      </c>
    </row>
    <row r="13" spans="1:10" ht="15">
      <c r="A13" s="26" t="s">
        <v>13</v>
      </c>
      <c r="B13" s="8">
        <v>22768</v>
      </c>
      <c r="C13" s="8">
        <v>989</v>
      </c>
      <c r="D13" s="8">
        <f t="shared" si="0"/>
        <v>23757</v>
      </c>
      <c r="E13" s="8">
        <v>25329</v>
      </c>
      <c r="F13" s="8">
        <v>1561</v>
      </c>
      <c r="G13" s="8">
        <f t="shared" si="1"/>
        <v>26890</v>
      </c>
      <c r="H13" s="9">
        <f t="shared" si="2"/>
        <v>11.248243148278284</v>
      </c>
      <c r="I13" s="9">
        <f t="shared" si="3"/>
        <v>57.83619817997978</v>
      </c>
      <c r="J13" s="10">
        <f t="shared" si="4"/>
        <v>13.187692048659342</v>
      </c>
    </row>
    <row r="14" spans="1:10" ht="15">
      <c r="A14" s="27" t="s">
        <v>14</v>
      </c>
      <c r="B14" s="4">
        <v>7577</v>
      </c>
      <c r="C14" s="4">
        <v>73</v>
      </c>
      <c r="D14" s="4">
        <f t="shared" si="0"/>
        <v>7650</v>
      </c>
      <c r="E14" s="4">
        <v>8437</v>
      </c>
      <c r="F14" s="4">
        <v>82</v>
      </c>
      <c r="G14" s="4">
        <f t="shared" si="1"/>
        <v>8519</v>
      </c>
      <c r="H14" s="5">
        <f t="shared" si="2"/>
        <v>11.350138577273327</v>
      </c>
      <c r="I14" s="5">
        <f t="shared" si="3"/>
        <v>12.32876712328767</v>
      </c>
      <c r="J14" s="6">
        <f t="shared" si="4"/>
        <v>11.359477124183007</v>
      </c>
    </row>
    <row r="15" spans="1:10" ht="15">
      <c r="A15" s="26" t="s">
        <v>15</v>
      </c>
      <c r="B15" s="8">
        <v>13922</v>
      </c>
      <c r="C15" s="8">
        <v>1708</v>
      </c>
      <c r="D15" s="8">
        <f t="shared" si="0"/>
        <v>15630</v>
      </c>
      <c r="E15" s="8">
        <v>15689</v>
      </c>
      <c r="F15" s="8">
        <v>1793</v>
      </c>
      <c r="G15" s="8">
        <f t="shared" si="1"/>
        <v>17482</v>
      </c>
      <c r="H15" s="9">
        <f t="shared" si="2"/>
        <v>12.692141933630225</v>
      </c>
      <c r="I15" s="9">
        <f t="shared" si="3"/>
        <v>4.976580796252927</v>
      </c>
      <c r="J15" s="10">
        <f t="shared" si="4"/>
        <v>11.849008317338452</v>
      </c>
    </row>
    <row r="16" spans="1:10" ht="15">
      <c r="A16" s="27" t="s">
        <v>16</v>
      </c>
      <c r="B16" s="4">
        <v>1688</v>
      </c>
      <c r="C16" s="4">
        <v>25</v>
      </c>
      <c r="D16" s="4">
        <f t="shared" si="0"/>
        <v>1713</v>
      </c>
      <c r="E16" s="4">
        <v>1838</v>
      </c>
      <c r="F16" s="4">
        <v>16</v>
      </c>
      <c r="G16" s="4">
        <f t="shared" si="1"/>
        <v>1854</v>
      </c>
      <c r="H16" s="5">
        <f t="shared" si="2"/>
        <v>8.886255924170616</v>
      </c>
      <c r="I16" s="5">
        <f t="shared" si="3"/>
        <v>-36</v>
      </c>
      <c r="J16" s="6">
        <f t="shared" si="4"/>
        <v>8.231173380035026</v>
      </c>
    </row>
    <row r="17" spans="1:10" ht="15">
      <c r="A17" s="26" t="s">
        <v>17</v>
      </c>
      <c r="B17" s="8">
        <v>1590</v>
      </c>
      <c r="C17" s="8">
        <v>0</v>
      </c>
      <c r="D17" s="8">
        <f t="shared" si="0"/>
        <v>1590</v>
      </c>
      <c r="E17" s="8">
        <v>1860</v>
      </c>
      <c r="F17" s="8">
        <v>4</v>
      </c>
      <c r="G17" s="8">
        <f t="shared" si="1"/>
        <v>1864</v>
      </c>
      <c r="H17" s="9">
        <f t="shared" si="2"/>
        <v>16.9811320754717</v>
      </c>
      <c r="I17" s="9">
        <f t="shared" si="3"/>
        <v>0</v>
      </c>
      <c r="J17" s="10">
        <f t="shared" si="4"/>
        <v>17.232704402515722</v>
      </c>
    </row>
    <row r="18" spans="1:10" ht="15">
      <c r="A18" s="27" t="s">
        <v>18</v>
      </c>
      <c r="B18" s="4">
        <v>631</v>
      </c>
      <c r="C18" s="4">
        <v>30</v>
      </c>
      <c r="D18" s="4">
        <f t="shared" si="0"/>
        <v>661</v>
      </c>
      <c r="E18" s="4">
        <v>1447</v>
      </c>
      <c r="F18" s="4">
        <v>71</v>
      </c>
      <c r="G18" s="4">
        <f t="shared" si="1"/>
        <v>1518</v>
      </c>
      <c r="H18" s="5">
        <f t="shared" si="2"/>
        <v>129.31854199683045</v>
      </c>
      <c r="I18" s="5">
        <f t="shared" si="3"/>
        <v>136.66666666666666</v>
      </c>
      <c r="J18" s="6">
        <f t="shared" si="4"/>
        <v>129.6520423600605</v>
      </c>
    </row>
    <row r="19" spans="1:10" ht="15">
      <c r="A19" s="26" t="s">
        <v>60</v>
      </c>
      <c r="B19" s="8">
        <v>0</v>
      </c>
      <c r="C19" s="8">
        <v>0</v>
      </c>
      <c r="D19" s="8"/>
      <c r="E19" s="8">
        <v>0</v>
      </c>
      <c r="F19" s="8">
        <v>0</v>
      </c>
      <c r="G19" s="8"/>
      <c r="H19" s="9">
        <f t="shared" si="2"/>
        <v>0</v>
      </c>
      <c r="I19" s="9">
        <f t="shared" si="3"/>
        <v>0</v>
      </c>
      <c r="J19" s="10">
        <f t="shared" si="4"/>
        <v>0</v>
      </c>
    </row>
    <row r="20" spans="1:10" ht="15">
      <c r="A20" s="27" t="s">
        <v>19</v>
      </c>
      <c r="B20" s="4">
        <v>3171</v>
      </c>
      <c r="C20" s="4">
        <v>122</v>
      </c>
      <c r="D20" s="4">
        <f t="shared" si="0"/>
        <v>3293</v>
      </c>
      <c r="E20" s="4">
        <v>3176</v>
      </c>
      <c r="F20" s="4">
        <v>119</v>
      </c>
      <c r="G20" s="4">
        <f t="shared" si="1"/>
        <v>3295</v>
      </c>
      <c r="H20" s="28">
        <f t="shared" si="2"/>
        <v>0.1576789656259855</v>
      </c>
      <c r="I20" s="5">
        <f t="shared" si="3"/>
        <v>-2.459016393442623</v>
      </c>
      <c r="J20" s="29">
        <f t="shared" si="4"/>
        <v>0.06073489219556636</v>
      </c>
    </row>
    <row r="21" spans="1:10" ht="15">
      <c r="A21" s="26" t="s">
        <v>20</v>
      </c>
      <c r="B21" s="8">
        <v>0</v>
      </c>
      <c r="C21" s="8">
        <v>0</v>
      </c>
      <c r="D21" s="8"/>
      <c r="E21" s="8">
        <v>0</v>
      </c>
      <c r="F21" s="8">
        <v>0</v>
      </c>
      <c r="G21" s="8"/>
      <c r="H21" s="9">
        <f t="shared" si="2"/>
        <v>0</v>
      </c>
      <c r="I21" s="9">
        <f t="shared" si="3"/>
        <v>0</v>
      </c>
      <c r="J21" s="10">
        <f t="shared" si="4"/>
        <v>0</v>
      </c>
    </row>
    <row r="22" spans="1:10" ht="15">
      <c r="A22" s="27" t="s">
        <v>21</v>
      </c>
      <c r="B22" s="4">
        <v>2854</v>
      </c>
      <c r="C22" s="4">
        <v>15</v>
      </c>
      <c r="D22" s="4">
        <f t="shared" si="0"/>
        <v>2869</v>
      </c>
      <c r="E22" s="4">
        <v>3254</v>
      </c>
      <c r="F22" s="4">
        <v>23</v>
      </c>
      <c r="G22" s="4">
        <f t="shared" si="1"/>
        <v>3277</v>
      </c>
      <c r="H22" s="5">
        <f t="shared" si="2"/>
        <v>14.01541695865452</v>
      </c>
      <c r="I22" s="5">
        <f t="shared" si="3"/>
        <v>53.333333333333336</v>
      </c>
      <c r="J22" s="6">
        <f t="shared" si="4"/>
        <v>14.220982920878356</v>
      </c>
    </row>
    <row r="23" spans="1:10" ht="15">
      <c r="A23" s="26" t="s">
        <v>22</v>
      </c>
      <c r="B23" s="8">
        <v>1167</v>
      </c>
      <c r="C23" s="8">
        <v>3</v>
      </c>
      <c r="D23" s="8">
        <f t="shared" si="0"/>
        <v>1170</v>
      </c>
      <c r="E23" s="8">
        <v>1223</v>
      </c>
      <c r="F23" s="8">
        <v>18</v>
      </c>
      <c r="G23" s="8">
        <f t="shared" si="1"/>
        <v>1241</v>
      </c>
      <c r="H23" s="9">
        <f t="shared" si="2"/>
        <v>4.7986289631533845</v>
      </c>
      <c r="I23" s="9">
        <f t="shared" si="3"/>
        <v>500</v>
      </c>
      <c r="J23" s="10">
        <f t="shared" si="4"/>
        <v>6.068376068376068</v>
      </c>
    </row>
    <row r="24" spans="1:10" ht="15">
      <c r="A24" s="27" t="s">
        <v>23</v>
      </c>
      <c r="B24" s="4">
        <v>1878</v>
      </c>
      <c r="C24" s="4">
        <v>182</v>
      </c>
      <c r="D24" s="4">
        <f t="shared" si="0"/>
        <v>2060</v>
      </c>
      <c r="E24" s="4">
        <v>1722</v>
      </c>
      <c r="F24" s="4">
        <v>260</v>
      </c>
      <c r="G24" s="4">
        <f t="shared" si="1"/>
        <v>1982</v>
      </c>
      <c r="H24" s="5">
        <f t="shared" si="2"/>
        <v>-8.30670926517572</v>
      </c>
      <c r="I24" s="5">
        <f t="shared" si="3"/>
        <v>42.857142857142854</v>
      </c>
      <c r="J24" s="6">
        <f t="shared" si="4"/>
        <v>-3.7864077669902914</v>
      </c>
    </row>
    <row r="25" spans="1:10" ht="15">
      <c r="A25" s="26" t="s">
        <v>24</v>
      </c>
      <c r="B25" s="8">
        <v>1637</v>
      </c>
      <c r="C25" s="8">
        <v>22</v>
      </c>
      <c r="D25" s="8">
        <f t="shared" si="0"/>
        <v>1659</v>
      </c>
      <c r="E25" s="8">
        <v>1429</v>
      </c>
      <c r="F25" s="8">
        <v>77</v>
      </c>
      <c r="G25" s="8">
        <f t="shared" si="1"/>
        <v>1506</v>
      </c>
      <c r="H25" s="9">
        <f t="shared" si="2"/>
        <v>-12.706169822846672</v>
      </c>
      <c r="I25" s="9">
        <f t="shared" si="3"/>
        <v>250</v>
      </c>
      <c r="J25" s="10">
        <f t="shared" si="4"/>
        <v>-9.22242314647378</v>
      </c>
    </row>
    <row r="26" spans="1:10" ht="15">
      <c r="A26" s="27" t="s">
        <v>25</v>
      </c>
      <c r="B26" s="4">
        <v>0</v>
      </c>
      <c r="C26" s="4">
        <v>0</v>
      </c>
      <c r="D26" s="4"/>
      <c r="E26" s="4">
        <v>4</v>
      </c>
      <c r="F26" s="4">
        <v>0</v>
      </c>
      <c r="G26" s="4">
        <f t="shared" si="1"/>
        <v>4</v>
      </c>
      <c r="H26" s="5">
        <f t="shared" si="2"/>
        <v>0</v>
      </c>
      <c r="I26" s="5">
        <f t="shared" si="3"/>
        <v>0</v>
      </c>
      <c r="J26" s="6">
        <f t="shared" si="4"/>
        <v>0</v>
      </c>
    </row>
    <row r="27" spans="1:10" ht="15">
      <c r="A27" s="26" t="s">
        <v>26</v>
      </c>
      <c r="B27" s="8">
        <v>3971</v>
      </c>
      <c r="C27" s="8">
        <v>95</v>
      </c>
      <c r="D27" s="8">
        <f t="shared" si="0"/>
        <v>4066</v>
      </c>
      <c r="E27" s="8">
        <v>4050</v>
      </c>
      <c r="F27" s="8">
        <v>559</v>
      </c>
      <c r="G27" s="8">
        <f t="shared" si="1"/>
        <v>4609</v>
      </c>
      <c r="H27" s="9">
        <f t="shared" si="2"/>
        <v>1.9894233190632085</v>
      </c>
      <c r="I27" s="9">
        <f t="shared" si="3"/>
        <v>488.42105263157896</v>
      </c>
      <c r="J27" s="10">
        <f t="shared" si="4"/>
        <v>13.354648303000491</v>
      </c>
    </row>
    <row r="28" spans="1:10" ht="15">
      <c r="A28" s="27" t="s">
        <v>27</v>
      </c>
      <c r="B28" s="4">
        <v>12916</v>
      </c>
      <c r="C28" s="4">
        <v>344</v>
      </c>
      <c r="D28" s="4">
        <f t="shared" si="0"/>
        <v>13260</v>
      </c>
      <c r="E28" s="4">
        <v>12455</v>
      </c>
      <c r="F28" s="4">
        <v>621</v>
      </c>
      <c r="G28" s="4">
        <f t="shared" si="1"/>
        <v>13076</v>
      </c>
      <c r="H28" s="5">
        <f t="shared" si="2"/>
        <v>-3.569216475689068</v>
      </c>
      <c r="I28" s="5">
        <f t="shared" si="3"/>
        <v>80.52325581395348</v>
      </c>
      <c r="J28" s="6">
        <f t="shared" si="4"/>
        <v>-1.38763197586727</v>
      </c>
    </row>
    <row r="29" spans="1:10" ht="15">
      <c r="A29" s="26" t="s">
        <v>28</v>
      </c>
      <c r="B29" s="8">
        <v>6359</v>
      </c>
      <c r="C29" s="8">
        <v>208</v>
      </c>
      <c r="D29" s="8">
        <f t="shared" si="0"/>
        <v>6567</v>
      </c>
      <c r="E29" s="8">
        <v>6532</v>
      </c>
      <c r="F29" s="8">
        <v>218</v>
      </c>
      <c r="G29" s="8">
        <f t="shared" si="1"/>
        <v>6750</v>
      </c>
      <c r="H29" s="9">
        <f t="shared" si="2"/>
        <v>2.7205535461550556</v>
      </c>
      <c r="I29" s="9">
        <f t="shared" si="3"/>
        <v>4.807692307692308</v>
      </c>
      <c r="J29" s="10">
        <f t="shared" si="4"/>
        <v>2.7866605756052993</v>
      </c>
    </row>
    <row r="30" spans="1:10" ht="15">
      <c r="A30" s="27" t="s">
        <v>29</v>
      </c>
      <c r="B30" s="4">
        <v>2381</v>
      </c>
      <c r="C30" s="4">
        <v>8</v>
      </c>
      <c r="D30" s="4">
        <f t="shared" si="0"/>
        <v>2389</v>
      </c>
      <c r="E30" s="4">
        <v>2924</v>
      </c>
      <c r="F30" s="4">
        <v>17</v>
      </c>
      <c r="G30" s="4">
        <f t="shared" si="1"/>
        <v>2941</v>
      </c>
      <c r="H30" s="5">
        <f t="shared" si="2"/>
        <v>22.80554388912222</v>
      </c>
      <c r="I30" s="5">
        <f t="shared" si="3"/>
        <v>112.5</v>
      </c>
      <c r="J30" s="6">
        <f t="shared" si="4"/>
        <v>23.105902051067392</v>
      </c>
    </row>
    <row r="31" spans="1:10" ht="15">
      <c r="A31" s="26" t="s">
        <v>61</v>
      </c>
      <c r="B31" s="8">
        <v>12</v>
      </c>
      <c r="C31" s="8">
        <v>379</v>
      </c>
      <c r="D31" s="8">
        <f t="shared" si="0"/>
        <v>391</v>
      </c>
      <c r="E31" s="8">
        <v>29</v>
      </c>
      <c r="F31" s="8">
        <v>554</v>
      </c>
      <c r="G31" s="8">
        <f t="shared" si="1"/>
        <v>583</v>
      </c>
      <c r="H31" s="9">
        <f t="shared" si="2"/>
        <v>141.66666666666669</v>
      </c>
      <c r="I31" s="9">
        <f t="shared" si="3"/>
        <v>46.17414248021108</v>
      </c>
      <c r="J31" s="10">
        <f t="shared" si="4"/>
        <v>49.10485933503836</v>
      </c>
    </row>
    <row r="32" spans="1:10" ht="15">
      <c r="A32" s="27" t="s">
        <v>30</v>
      </c>
      <c r="B32" s="4">
        <v>329</v>
      </c>
      <c r="C32" s="4">
        <v>0</v>
      </c>
      <c r="D32" s="4">
        <f t="shared" si="0"/>
        <v>329</v>
      </c>
      <c r="E32" s="4">
        <v>1189</v>
      </c>
      <c r="F32" s="4">
        <v>0</v>
      </c>
      <c r="G32" s="4">
        <f t="shared" si="1"/>
        <v>1189</v>
      </c>
      <c r="H32" s="5">
        <f t="shared" si="2"/>
        <v>261.39817629179333</v>
      </c>
      <c r="I32" s="5">
        <f t="shared" si="3"/>
        <v>0</v>
      </c>
      <c r="J32" s="6">
        <f t="shared" si="4"/>
        <v>261.39817629179333</v>
      </c>
    </row>
    <row r="33" spans="1:10" ht="15">
      <c r="A33" s="26" t="s">
        <v>31</v>
      </c>
      <c r="B33" s="8">
        <v>6516</v>
      </c>
      <c r="C33" s="8">
        <v>2169</v>
      </c>
      <c r="D33" s="8">
        <f t="shared" si="0"/>
        <v>8685</v>
      </c>
      <c r="E33" s="8">
        <v>6744</v>
      </c>
      <c r="F33" s="8">
        <v>2259</v>
      </c>
      <c r="G33" s="8">
        <f t="shared" si="1"/>
        <v>9003</v>
      </c>
      <c r="H33" s="9">
        <f t="shared" si="2"/>
        <v>3.4990791896869244</v>
      </c>
      <c r="I33" s="9">
        <f t="shared" si="3"/>
        <v>4.149377593360995</v>
      </c>
      <c r="J33" s="10">
        <f t="shared" si="4"/>
        <v>3.6614853195164074</v>
      </c>
    </row>
    <row r="34" spans="1:10" ht="15">
      <c r="A34" s="27" t="s">
        <v>73</v>
      </c>
      <c r="B34" s="4">
        <v>1398</v>
      </c>
      <c r="C34" s="4">
        <v>0</v>
      </c>
      <c r="D34" s="4">
        <f t="shared" si="0"/>
        <v>1398</v>
      </c>
      <c r="E34" s="4">
        <v>1582</v>
      </c>
      <c r="F34" s="4">
        <v>0</v>
      </c>
      <c r="G34" s="4">
        <f t="shared" si="1"/>
        <v>1582</v>
      </c>
      <c r="H34" s="5">
        <f t="shared" si="2"/>
        <v>13.161659513590845</v>
      </c>
      <c r="I34" s="5">
        <f t="shared" si="3"/>
        <v>0</v>
      </c>
      <c r="J34" s="6">
        <f t="shared" si="4"/>
        <v>13.161659513590845</v>
      </c>
    </row>
    <row r="35" spans="1:10" ht="15">
      <c r="A35" s="26" t="s">
        <v>32</v>
      </c>
      <c r="B35" s="8">
        <v>662</v>
      </c>
      <c r="C35" s="8">
        <v>670</v>
      </c>
      <c r="D35" s="8">
        <f t="shared" si="0"/>
        <v>1332</v>
      </c>
      <c r="E35" s="8">
        <v>674</v>
      </c>
      <c r="F35" s="8">
        <v>606</v>
      </c>
      <c r="G35" s="8">
        <f t="shared" si="1"/>
        <v>1280</v>
      </c>
      <c r="H35" s="9">
        <f t="shared" si="2"/>
        <v>1.812688821752266</v>
      </c>
      <c r="I35" s="9">
        <f t="shared" si="3"/>
        <v>-9.55223880597015</v>
      </c>
      <c r="J35" s="10">
        <f t="shared" si="4"/>
        <v>-3.903903903903904</v>
      </c>
    </row>
    <row r="36" spans="1:10" ht="15">
      <c r="A36" s="27" t="s">
        <v>33</v>
      </c>
      <c r="B36" s="4">
        <v>2023</v>
      </c>
      <c r="C36" s="4">
        <v>7</v>
      </c>
      <c r="D36" s="4">
        <f t="shared" si="0"/>
        <v>2030</v>
      </c>
      <c r="E36" s="4">
        <v>2157</v>
      </c>
      <c r="F36" s="4">
        <v>17</v>
      </c>
      <c r="G36" s="4">
        <f t="shared" si="1"/>
        <v>2174</v>
      </c>
      <c r="H36" s="5">
        <f t="shared" si="2"/>
        <v>6.623826000988631</v>
      </c>
      <c r="I36" s="5">
        <f t="shared" si="3"/>
        <v>142.85714285714286</v>
      </c>
      <c r="J36" s="6">
        <f t="shared" si="4"/>
        <v>7.093596059113301</v>
      </c>
    </row>
    <row r="37" spans="1:10" ht="15">
      <c r="A37" s="26" t="s">
        <v>34</v>
      </c>
      <c r="B37" s="8">
        <v>3345</v>
      </c>
      <c r="C37" s="8">
        <v>0</v>
      </c>
      <c r="D37" s="8">
        <f t="shared" si="0"/>
        <v>3345</v>
      </c>
      <c r="E37" s="8">
        <v>3622</v>
      </c>
      <c r="F37" s="8">
        <v>0</v>
      </c>
      <c r="G37" s="8">
        <f t="shared" si="1"/>
        <v>3622</v>
      </c>
      <c r="H37" s="9">
        <f t="shared" si="2"/>
        <v>8.28101644245142</v>
      </c>
      <c r="I37" s="9">
        <f t="shared" si="3"/>
        <v>0</v>
      </c>
      <c r="J37" s="10">
        <f t="shared" si="4"/>
        <v>8.28101644245142</v>
      </c>
    </row>
    <row r="38" spans="1:10" ht="15">
      <c r="A38" s="27" t="s">
        <v>35</v>
      </c>
      <c r="B38" s="4">
        <v>877</v>
      </c>
      <c r="C38" s="4">
        <v>4</v>
      </c>
      <c r="D38" s="4">
        <f t="shared" si="0"/>
        <v>881</v>
      </c>
      <c r="E38" s="4">
        <v>759</v>
      </c>
      <c r="F38" s="4">
        <v>19</v>
      </c>
      <c r="G38" s="4">
        <f t="shared" si="1"/>
        <v>778</v>
      </c>
      <c r="H38" s="5">
        <f t="shared" si="2"/>
        <v>-13.45496009122007</v>
      </c>
      <c r="I38" s="5">
        <f t="shared" si="3"/>
        <v>375</v>
      </c>
      <c r="J38" s="6">
        <f t="shared" si="4"/>
        <v>-11.691259931895573</v>
      </c>
    </row>
    <row r="39" spans="1:10" ht="15">
      <c r="A39" s="26" t="s">
        <v>36</v>
      </c>
      <c r="B39" s="8">
        <v>12831</v>
      </c>
      <c r="C39" s="8">
        <v>1561</v>
      </c>
      <c r="D39" s="8">
        <f t="shared" si="0"/>
        <v>14392</v>
      </c>
      <c r="E39" s="8">
        <v>12404</v>
      </c>
      <c r="F39" s="8">
        <v>1996</v>
      </c>
      <c r="G39" s="8">
        <f t="shared" si="1"/>
        <v>14400</v>
      </c>
      <c r="H39" s="9">
        <f t="shared" si="2"/>
        <v>-3.3278777959629027</v>
      </c>
      <c r="I39" s="9">
        <f t="shared" si="3"/>
        <v>27.86675208199872</v>
      </c>
      <c r="J39" s="22">
        <f t="shared" si="4"/>
        <v>0.055586436909394105</v>
      </c>
    </row>
    <row r="40" spans="1:10" ht="15">
      <c r="A40" s="27" t="s">
        <v>37</v>
      </c>
      <c r="B40" s="4">
        <v>422</v>
      </c>
      <c r="C40" s="4">
        <v>10</v>
      </c>
      <c r="D40" s="4">
        <f t="shared" si="0"/>
        <v>432</v>
      </c>
      <c r="E40" s="4">
        <v>302</v>
      </c>
      <c r="F40" s="4">
        <v>19</v>
      </c>
      <c r="G40" s="4">
        <f t="shared" si="1"/>
        <v>321</v>
      </c>
      <c r="H40" s="5">
        <f t="shared" si="2"/>
        <v>-28.436018957345972</v>
      </c>
      <c r="I40" s="5">
        <f t="shared" si="3"/>
        <v>90</v>
      </c>
      <c r="J40" s="6">
        <f t="shared" si="4"/>
        <v>-25.694444444444443</v>
      </c>
    </row>
    <row r="41" spans="1:10" ht="15">
      <c r="A41" s="26" t="s">
        <v>38</v>
      </c>
      <c r="B41" s="8">
        <v>7298</v>
      </c>
      <c r="C41" s="8">
        <v>590</v>
      </c>
      <c r="D41" s="8">
        <f t="shared" si="0"/>
        <v>7888</v>
      </c>
      <c r="E41" s="8">
        <v>8134</v>
      </c>
      <c r="F41" s="8">
        <v>840</v>
      </c>
      <c r="G41" s="8">
        <f t="shared" si="1"/>
        <v>8974</v>
      </c>
      <c r="H41" s="9">
        <f t="shared" si="2"/>
        <v>11.45519320361743</v>
      </c>
      <c r="I41" s="9">
        <f t="shared" si="3"/>
        <v>42.3728813559322</v>
      </c>
      <c r="J41" s="10">
        <f t="shared" si="4"/>
        <v>13.767748478701824</v>
      </c>
    </row>
    <row r="42" spans="1:10" ht="15">
      <c r="A42" s="27" t="s">
        <v>39</v>
      </c>
      <c r="B42" s="4">
        <v>5056</v>
      </c>
      <c r="C42" s="4">
        <v>50</v>
      </c>
      <c r="D42" s="4">
        <f t="shared" si="0"/>
        <v>5106</v>
      </c>
      <c r="E42" s="4">
        <v>5574</v>
      </c>
      <c r="F42" s="4">
        <v>61</v>
      </c>
      <c r="G42" s="4">
        <f t="shared" si="1"/>
        <v>5635</v>
      </c>
      <c r="H42" s="5">
        <f t="shared" si="2"/>
        <v>10.245253164556962</v>
      </c>
      <c r="I42" s="5">
        <f t="shared" si="3"/>
        <v>22</v>
      </c>
      <c r="J42" s="6">
        <f t="shared" si="4"/>
        <v>10.36036036036036</v>
      </c>
    </row>
    <row r="43" spans="1:10" ht="15">
      <c r="A43" s="26" t="s">
        <v>40</v>
      </c>
      <c r="B43" s="8">
        <v>4282</v>
      </c>
      <c r="C43" s="8">
        <v>14</v>
      </c>
      <c r="D43" s="8">
        <f t="shared" si="0"/>
        <v>4296</v>
      </c>
      <c r="E43" s="8">
        <v>4320</v>
      </c>
      <c r="F43" s="8">
        <v>26</v>
      </c>
      <c r="G43" s="8">
        <f t="shared" si="1"/>
        <v>4346</v>
      </c>
      <c r="H43" s="9">
        <f t="shared" si="2"/>
        <v>0.8874357776739842</v>
      </c>
      <c r="I43" s="9">
        <f t="shared" si="3"/>
        <v>85.71428571428571</v>
      </c>
      <c r="J43" s="10">
        <f t="shared" si="4"/>
        <v>1.1638733705772812</v>
      </c>
    </row>
    <row r="44" spans="1:10" ht="15">
      <c r="A44" s="27" t="s">
        <v>41</v>
      </c>
      <c r="B44" s="4">
        <v>2352</v>
      </c>
      <c r="C44" s="4">
        <v>6</v>
      </c>
      <c r="D44" s="4">
        <f t="shared" si="0"/>
        <v>2358</v>
      </c>
      <c r="E44" s="4">
        <v>2801</v>
      </c>
      <c r="F44" s="4">
        <v>12</v>
      </c>
      <c r="G44" s="4">
        <f t="shared" si="1"/>
        <v>2813</v>
      </c>
      <c r="H44" s="5">
        <f t="shared" si="2"/>
        <v>19.09013605442177</v>
      </c>
      <c r="I44" s="5">
        <f t="shared" si="3"/>
        <v>100</v>
      </c>
      <c r="J44" s="6">
        <f t="shared" si="4"/>
        <v>19.29601357082273</v>
      </c>
    </row>
    <row r="45" spans="1:10" ht="15">
      <c r="A45" s="26" t="s">
        <v>42</v>
      </c>
      <c r="B45" s="8">
        <v>2987</v>
      </c>
      <c r="C45" s="8">
        <v>15</v>
      </c>
      <c r="D45" s="8">
        <f t="shared" si="0"/>
        <v>3002</v>
      </c>
      <c r="E45" s="8">
        <v>958</v>
      </c>
      <c r="F45" s="8">
        <v>5</v>
      </c>
      <c r="G45" s="8">
        <f t="shared" si="1"/>
        <v>963</v>
      </c>
      <c r="H45" s="9">
        <f t="shared" si="2"/>
        <v>-67.92768664211583</v>
      </c>
      <c r="I45" s="9">
        <f t="shared" si="3"/>
        <v>-66.66666666666666</v>
      </c>
      <c r="J45" s="10">
        <f t="shared" si="4"/>
        <v>-67.9213857428381</v>
      </c>
    </row>
    <row r="46" spans="1:10" ht="15">
      <c r="A46" s="27" t="s">
        <v>43</v>
      </c>
      <c r="B46" s="4">
        <v>5234</v>
      </c>
      <c r="C46" s="4">
        <v>160</v>
      </c>
      <c r="D46" s="4">
        <f t="shared" si="0"/>
        <v>5394</v>
      </c>
      <c r="E46" s="4">
        <v>7106</v>
      </c>
      <c r="F46" s="4">
        <v>663</v>
      </c>
      <c r="G46" s="4">
        <f t="shared" si="1"/>
        <v>7769</v>
      </c>
      <c r="H46" s="5">
        <f t="shared" si="2"/>
        <v>35.7661444401987</v>
      </c>
      <c r="I46" s="5">
        <f t="shared" si="3"/>
        <v>314.375</v>
      </c>
      <c r="J46" s="6">
        <f t="shared" si="4"/>
        <v>44.03040415276232</v>
      </c>
    </row>
    <row r="47" spans="1:10" ht="15">
      <c r="A47" s="26" t="s">
        <v>44</v>
      </c>
      <c r="B47" s="8">
        <v>11562</v>
      </c>
      <c r="C47" s="8">
        <v>532</v>
      </c>
      <c r="D47" s="8">
        <f t="shared" si="0"/>
        <v>12094</v>
      </c>
      <c r="E47" s="8">
        <v>7789</v>
      </c>
      <c r="F47" s="8">
        <v>337</v>
      </c>
      <c r="G47" s="8">
        <f t="shared" si="1"/>
        <v>8126</v>
      </c>
      <c r="H47" s="9">
        <f t="shared" si="2"/>
        <v>-32.63276249783774</v>
      </c>
      <c r="I47" s="9">
        <f t="shared" si="3"/>
        <v>-36.65413533834587</v>
      </c>
      <c r="J47" s="10">
        <f t="shared" si="4"/>
        <v>-32.80965768149496</v>
      </c>
    </row>
    <row r="48" spans="1:10" ht="15">
      <c r="A48" s="27" t="s">
        <v>45</v>
      </c>
      <c r="B48" s="4">
        <v>1334</v>
      </c>
      <c r="C48" s="4">
        <v>0</v>
      </c>
      <c r="D48" s="4">
        <f t="shared" si="0"/>
        <v>1334</v>
      </c>
      <c r="E48" s="4">
        <v>300</v>
      </c>
      <c r="F48" s="4">
        <v>0</v>
      </c>
      <c r="G48" s="4">
        <f t="shared" si="1"/>
        <v>300</v>
      </c>
      <c r="H48" s="5">
        <f t="shared" si="2"/>
        <v>-77.5112443778111</v>
      </c>
      <c r="I48" s="5">
        <f t="shared" si="3"/>
        <v>0</v>
      </c>
      <c r="J48" s="6">
        <f t="shared" si="4"/>
        <v>-77.5112443778111</v>
      </c>
    </row>
    <row r="49" spans="1:10" ht="15">
      <c r="A49" s="26" t="s">
        <v>46</v>
      </c>
      <c r="B49" s="8">
        <v>704</v>
      </c>
      <c r="C49" s="8">
        <v>11</v>
      </c>
      <c r="D49" s="8">
        <f t="shared" si="0"/>
        <v>715</v>
      </c>
      <c r="E49" s="8">
        <v>1159</v>
      </c>
      <c r="F49" s="8">
        <v>8</v>
      </c>
      <c r="G49" s="8">
        <f t="shared" si="1"/>
        <v>1167</v>
      </c>
      <c r="H49" s="9">
        <f t="shared" si="2"/>
        <v>64.63068181818183</v>
      </c>
      <c r="I49" s="9">
        <f t="shared" si="3"/>
        <v>-27.27272727272727</v>
      </c>
      <c r="J49" s="10">
        <f t="shared" si="4"/>
        <v>63.21678321678321</v>
      </c>
    </row>
    <row r="50" spans="1:10" ht="15">
      <c r="A50" s="27" t="s">
        <v>47</v>
      </c>
      <c r="B50" s="4">
        <v>3817</v>
      </c>
      <c r="C50" s="4">
        <v>47</v>
      </c>
      <c r="D50" s="4">
        <f t="shared" si="0"/>
        <v>3864</v>
      </c>
      <c r="E50" s="4">
        <v>3698</v>
      </c>
      <c r="F50" s="4">
        <v>77</v>
      </c>
      <c r="G50" s="4">
        <f t="shared" si="1"/>
        <v>3775</v>
      </c>
      <c r="H50" s="5">
        <f t="shared" si="2"/>
        <v>-3.117631647891014</v>
      </c>
      <c r="I50" s="5">
        <f t="shared" si="3"/>
        <v>63.829787234042556</v>
      </c>
      <c r="J50" s="6">
        <f t="shared" si="4"/>
        <v>-2.303312629399586</v>
      </c>
    </row>
    <row r="51" spans="1:10" ht="15">
      <c r="A51" s="26" t="s">
        <v>48</v>
      </c>
      <c r="B51" s="8">
        <v>5000</v>
      </c>
      <c r="C51" s="8">
        <v>145</v>
      </c>
      <c r="D51" s="8">
        <f t="shared" si="0"/>
        <v>5145</v>
      </c>
      <c r="E51" s="8">
        <v>5510</v>
      </c>
      <c r="F51" s="8">
        <v>167</v>
      </c>
      <c r="G51" s="8">
        <f t="shared" si="1"/>
        <v>5677</v>
      </c>
      <c r="H51" s="9">
        <f t="shared" si="2"/>
        <v>10.2</v>
      </c>
      <c r="I51" s="9">
        <f t="shared" si="3"/>
        <v>15.172413793103448</v>
      </c>
      <c r="J51" s="10">
        <f t="shared" si="4"/>
        <v>10.340136054421768</v>
      </c>
    </row>
    <row r="52" spans="1:10" ht="15">
      <c r="A52" s="27" t="s">
        <v>49</v>
      </c>
      <c r="B52" s="4">
        <v>1667</v>
      </c>
      <c r="C52" s="4">
        <v>0</v>
      </c>
      <c r="D52" s="4">
        <f t="shared" si="0"/>
        <v>1667</v>
      </c>
      <c r="E52" s="4">
        <v>2144</v>
      </c>
      <c r="F52" s="4">
        <v>0</v>
      </c>
      <c r="G52" s="4">
        <f t="shared" si="1"/>
        <v>2144</v>
      </c>
      <c r="H52" s="5">
        <f t="shared" si="2"/>
        <v>28.614277144571087</v>
      </c>
      <c r="I52" s="5">
        <f t="shared" si="3"/>
        <v>0</v>
      </c>
      <c r="J52" s="6">
        <f t="shared" si="4"/>
        <v>28.614277144571087</v>
      </c>
    </row>
    <row r="53" spans="1:10" ht="15">
      <c r="A53" s="26" t="s">
        <v>50</v>
      </c>
      <c r="B53" s="8">
        <v>755</v>
      </c>
      <c r="C53" s="8">
        <v>108</v>
      </c>
      <c r="D53" s="8">
        <f t="shared" si="0"/>
        <v>863</v>
      </c>
      <c r="E53" s="8">
        <v>772</v>
      </c>
      <c r="F53" s="8">
        <v>95</v>
      </c>
      <c r="G53" s="8">
        <f t="shared" si="1"/>
        <v>867</v>
      </c>
      <c r="H53" s="9">
        <f t="shared" si="2"/>
        <v>2.251655629139073</v>
      </c>
      <c r="I53" s="9">
        <f t="shared" si="3"/>
        <v>-12.037037037037036</v>
      </c>
      <c r="J53" s="22">
        <f t="shared" si="4"/>
        <v>0.4634994206257242</v>
      </c>
    </row>
    <row r="54" spans="1:10" ht="15">
      <c r="A54" s="27" t="s">
        <v>51</v>
      </c>
      <c r="B54" s="4">
        <v>632</v>
      </c>
      <c r="C54" s="4">
        <v>0</v>
      </c>
      <c r="D54" s="4">
        <f t="shared" si="0"/>
        <v>632</v>
      </c>
      <c r="E54" s="4">
        <v>164</v>
      </c>
      <c r="F54" s="4">
        <v>0</v>
      </c>
      <c r="G54" s="4">
        <f t="shared" si="1"/>
        <v>164</v>
      </c>
      <c r="H54" s="5">
        <f t="shared" si="2"/>
        <v>-74.0506329113924</v>
      </c>
      <c r="I54" s="5">
        <f t="shared" si="3"/>
        <v>0</v>
      </c>
      <c r="J54" s="6">
        <f t="shared" si="4"/>
        <v>-74.0506329113924</v>
      </c>
    </row>
    <row r="55" spans="1:10" ht="15">
      <c r="A55" s="26" t="s">
        <v>52</v>
      </c>
      <c r="B55" s="8">
        <v>142</v>
      </c>
      <c r="C55" s="8">
        <v>2</v>
      </c>
      <c r="D55" s="8">
        <f t="shared" si="0"/>
        <v>144</v>
      </c>
      <c r="E55" s="8">
        <v>0</v>
      </c>
      <c r="F55" s="8">
        <v>0</v>
      </c>
      <c r="G55" s="8"/>
      <c r="H55" s="9">
        <f t="shared" si="2"/>
        <v>-100</v>
      </c>
      <c r="I55" s="9">
        <f t="shared" si="3"/>
        <v>-100</v>
      </c>
      <c r="J55" s="10">
        <f t="shared" si="4"/>
        <v>-100</v>
      </c>
    </row>
    <row r="56" spans="1:10" ht="15">
      <c r="A56" s="27" t="s">
        <v>53</v>
      </c>
      <c r="B56" s="4">
        <v>9019</v>
      </c>
      <c r="C56" s="4">
        <v>85</v>
      </c>
      <c r="D56" s="4">
        <f t="shared" si="0"/>
        <v>9104</v>
      </c>
      <c r="E56" s="4">
        <v>10334</v>
      </c>
      <c r="F56" s="4">
        <v>20</v>
      </c>
      <c r="G56" s="4">
        <f t="shared" si="1"/>
        <v>10354</v>
      </c>
      <c r="H56" s="5">
        <f t="shared" si="2"/>
        <v>14.58033041357135</v>
      </c>
      <c r="I56" s="5">
        <f t="shared" si="3"/>
        <v>-76.47058823529412</v>
      </c>
      <c r="J56" s="6">
        <f t="shared" si="4"/>
        <v>13.730228471001757</v>
      </c>
    </row>
    <row r="57" spans="1:10" ht="15">
      <c r="A57" s="26" t="s">
        <v>62</v>
      </c>
      <c r="B57" s="8">
        <v>628</v>
      </c>
      <c r="C57" s="8">
        <v>137</v>
      </c>
      <c r="D57" s="8">
        <f t="shared" si="0"/>
        <v>765</v>
      </c>
      <c r="E57" s="8">
        <v>729</v>
      </c>
      <c r="F57" s="8">
        <v>184</v>
      </c>
      <c r="G57" s="8">
        <f t="shared" si="1"/>
        <v>913</v>
      </c>
      <c r="H57" s="9">
        <f t="shared" si="2"/>
        <v>16.0828025477707</v>
      </c>
      <c r="I57" s="9">
        <f t="shared" si="3"/>
        <v>34.306569343065696</v>
      </c>
      <c r="J57" s="10">
        <f t="shared" si="4"/>
        <v>19.346405228758172</v>
      </c>
    </row>
    <row r="58" spans="1:10" ht="15">
      <c r="A58" s="27" t="s">
        <v>63</v>
      </c>
      <c r="B58" s="4">
        <v>0</v>
      </c>
      <c r="C58" s="4">
        <v>243</v>
      </c>
      <c r="D58" s="4">
        <f t="shared" si="0"/>
        <v>243</v>
      </c>
      <c r="E58" s="4">
        <v>0</v>
      </c>
      <c r="F58" s="4">
        <v>234</v>
      </c>
      <c r="G58" s="4">
        <f t="shared" si="1"/>
        <v>234</v>
      </c>
      <c r="H58" s="5">
        <f t="shared" si="2"/>
        <v>0</v>
      </c>
      <c r="I58" s="5">
        <f t="shared" si="3"/>
        <v>-3.7037037037037033</v>
      </c>
      <c r="J58" s="6">
        <f t="shared" si="4"/>
        <v>-3.7037037037037033</v>
      </c>
    </row>
    <row r="59" spans="1:10" ht="15">
      <c r="A59" s="13" t="s">
        <v>54</v>
      </c>
      <c r="B59" s="30">
        <f>+B60-SUM(B5+B9+B19+B31+B57+B58)</f>
        <v>555472</v>
      </c>
      <c r="C59" s="30">
        <f>+C60-SUM(C5+C9+C19+C31+C57+C58)</f>
        <v>452977</v>
      </c>
      <c r="D59" s="30">
        <f>+D60-SUM(D5+D9+D19+D31+D57+D58)</f>
        <v>1008449</v>
      </c>
      <c r="E59" s="30">
        <f>+E60-SUM(E5+E9+E19+E31+E57+E58)</f>
        <v>582928</v>
      </c>
      <c r="F59" s="30">
        <f>+F60-SUM(F5+F9+F19+F31+F57+F58)</f>
        <v>489304</v>
      </c>
      <c r="G59" s="30">
        <f>+G60-SUM(G5+G9+G19+G31+G57+G58)</f>
        <v>1072232</v>
      </c>
      <c r="H59" s="31">
        <f>+((E59-B59)/B59)*100</f>
        <v>4.942823400639456</v>
      </c>
      <c r="I59" s="31">
        <f>+((F59-C59)/C59)*100</f>
        <v>8.019612474805564</v>
      </c>
      <c r="J59" s="31">
        <f>+((G59-D59)/D59)*100</f>
        <v>6.324861247321381</v>
      </c>
    </row>
    <row r="60" spans="1:10" ht="15">
      <c r="A60" s="16" t="s">
        <v>55</v>
      </c>
      <c r="B60" s="32">
        <f>SUM(B4:B58)</f>
        <v>699166</v>
      </c>
      <c r="C60" s="32">
        <f>SUM(C4:C58)</f>
        <v>535469</v>
      </c>
      <c r="D60" s="32">
        <f>SUM(D4:D58)</f>
        <v>1234635</v>
      </c>
      <c r="E60" s="32">
        <f>SUM(E4:E58)</f>
        <v>721740</v>
      </c>
      <c r="F60" s="32">
        <f>SUM(F4:F58)</f>
        <v>568809</v>
      </c>
      <c r="G60" s="32">
        <f>SUM(G4:G58)</f>
        <v>1290549</v>
      </c>
      <c r="H60" s="33">
        <f>+((E60-B60)/B60)*100</f>
        <v>3.228703912947712</v>
      </c>
      <c r="I60" s="33">
        <f>+((F60-C60)/C60)*100</f>
        <v>6.226317489901376</v>
      </c>
      <c r="J60" s="33">
        <f>+((G60-D60)/D60)*100</f>
        <v>4.528787860379788</v>
      </c>
    </row>
    <row r="61" spans="1:10" ht="15">
      <c r="A61" s="34"/>
      <c r="B61" s="35"/>
      <c r="C61" s="35"/>
      <c r="D61" s="35"/>
      <c r="E61" s="35"/>
      <c r="F61" s="35"/>
      <c r="G61" s="35"/>
      <c r="H61" s="35"/>
      <c r="I61" s="35"/>
      <c r="J61" s="36"/>
    </row>
    <row r="62" spans="1:10" ht="15">
      <c r="A62" s="34"/>
      <c r="B62" s="35"/>
      <c r="C62" s="35"/>
      <c r="D62" s="35"/>
      <c r="E62" s="35"/>
      <c r="F62" s="35"/>
      <c r="G62" s="35"/>
      <c r="H62" s="35"/>
      <c r="I62" s="35"/>
      <c r="J62" s="36"/>
    </row>
    <row r="63" spans="1:10" ht="15.75" thickBot="1">
      <c r="A63" s="37"/>
      <c r="B63" s="38"/>
      <c r="C63" s="38"/>
      <c r="D63" s="38"/>
      <c r="E63" s="38"/>
      <c r="F63" s="38"/>
      <c r="G63" s="38"/>
      <c r="H63" s="38"/>
      <c r="I63" s="38"/>
      <c r="J63" s="39"/>
    </row>
    <row r="64" spans="1:10" ht="50.25" customHeight="1">
      <c r="A64" s="57" t="s">
        <v>64</v>
      </c>
      <c r="B64" s="57"/>
      <c r="C64" s="57"/>
      <c r="D64" s="57"/>
      <c r="E64" s="57"/>
      <c r="F64" s="57"/>
      <c r="G64" s="57"/>
      <c r="H64" s="57"/>
      <c r="I64" s="57"/>
      <c r="J64" s="57"/>
    </row>
  </sheetData>
  <sheetProtection/>
  <mergeCells count="6">
    <mergeCell ref="A64:J64"/>
    <mergeCell ref="A1:J1"/>
    <mergeCell ref="A2:A3"/>
    <mergeCell ref="B2:D2"/>
    <mergeCell ref="E2:G2"/>
    <mergeCell ref="H2:J2"/>
  </mergeCells>
  <conditionalFormatting sqref="B4:J58">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J64"/>
  <sheetViews>
    <sheetView zoomScale="90" zoomScaleNormal="90" zoomScalePageLayoutView="0" workbookViewId="0" topLeftCell="A1">
      <selection activeCell="M7" sqref="M7"/>
    </sheetView>
  </sheetViews>
  <sheetFormatPr defaultColWidth="9.140625" defaultRowHeight="15"/>
  <cols>
    <col min="1" max="1" width="27.57421875" style="0" customWidth="1"/>
    <col min="2" max="10" width="14.28125" style="0" customWidth="1"/>
  </cols>
  <sheetData>
    <row r="1" spans="1:10" ht="18" customHeight="1">
      <c r="A1" s="58" t="s">
        <v>71</v>
      </c>
      <c r="B1" s="59"/>
      <c r="C1" s="59"/>
      <c r="D1" s="59"/>
      <c r="E1" s="59"/>
      <c r="F1" s="59"/>
      <c r="G1" s="59"/>
      <c r="H1" s="59"/>
      <c r="I1" s="59"/>
      <c r="J1" s="60"/>
    </row>
    <row r="2" spans="1:10" ht="30" customHeight="1">
      <c r="A2" s="61" t="s">
        <v>1</v>
      </c>
      <c r="B2" s="63" t="s">
        <v>74</v>
      </c>
      <c r="C2" s="63"/>
      <c r="D2" s="63"/>
      <c r="E2" s="63" t="s">
        <v>75</v>
      </c>
      <c r="F2" s="63"/>
      <c r="G2" s="63"/>
      <c r="H2" s="64" t="s">
        <v>2</v>
      </c>
      <c r="I2" s="64"/>
      <c r="J2" s="65"/>
    </row>
    <row r="3" spans="1:10" ht="15">
      <c r="A3" s="62"/>
      <c r="B3" s="1" t="s">
        <v>3</v>
      </c>
      <c r="C3" s="1" t="s">
        <v>4</v>
      </c>
      <c r="D3" s="1" t="s">
        <v>5</v>
      </c>
      <c r="E3" s="1" t="s">
        <v>3</v>
      </c>
      <c r="F3" s="1" t="s">
        <v>4</v>
      </c>
      <c r="G3" s="1" t="s">
        <v>5</v>
      </c>
      <c r="H3" s="1" t="s">
        <v>3</v>
      </c>
      <c r="I3" s="1" t="s">
        <v>4</v>
      </c>
      <c r="J3" s="2" t="s">
        <v>5</v>
      </c>
    </row>
    <row r="4" spans="1:10" ht="15">
      <c r="A4" s="3" t="s">
        <v>6</v>
      </c>
      <c r="B4" s="4">
        <v>205089.984</v>
      </c>
      <c r="C4" s="4">
        <v>1701937.6919999998</v>
      </c>
      <c r="D4" s="4">
        <f>SUM(B4:C4)</f>
        <v>1907027.6759999997</v>
      </c>
      <c r="E4" s="45">
        <v>203057.76499999998</v>
      </c>
      <c r="F4" s="45">
        <v>1899038.731</v>
      </c>
      <c r="G4" s="4">
        <f>SUM(E4:F4)</f>
        <v>2102096.496</v>
      </c>
      <c r="H4" s="5">
        <f>+_xlfn.IFERROR(((E4-B4)/B4)*100,0)</f>
        <v>-0.9908913933115387</v>
      </c>
      <c r="I4" s="5">
        <f>+_xlfn.IFERROR(((F4-C4)/C4)*100,0)</f>
        <v>11.580978547362715</v>
      </c>
      <c r="J4" s="41">
        <f>+_xlfn.IFERROR(((G4-D4)/D4)*100,0)</f>
        <v>10.228945413585077</v>
      </c>
    </row>
    <row r="5" spans="1:10" ht="15">
      <c r="A5" s="7" t="s">
        <v>58</v>
      </c>
      <c r="B5" s="8">
        <v>139721.71600000001</v>
      </c>
      <c r="C5" s="8">
        <v>201493.227</v>
      </c>
      <c r="D5" s="8">
        <f aca="true" t="shared" si="0" ref="D5:D58">SUM(B5:C5)</f>
        <v>341214.943</v>
      </c>
      <c r="E5" s="8">
        <v>137170.74300000002</v>
      </c>
      <c r="F5" s="8">
        <v>193697.7099</v>
      </c>
      <c r="G5" s="8">
        <f aca="true" t="shared" si="1" ref="G5:G58">SUM(E5:F5)</f>
        <v>330868.45290000003</v>
      </c>
      <c r="H5" s="9">
        <f aca="true" t="shared" si="2" ref="H5:H58">+_xlfn.IFERROR(((E5-B5)/B5)*100,0)</f>
        <v>-1.8257526983135521</v>
      </c>
      <c r="I5" s="9">
        <f aca="true" t="shared" si="3" ref="I5:I58">+_xlfn.IFERROR(((F5-C5)/C5)*100,0)</f>
        <v>-3.8688730217219787</v>
      </c>
      <c r="J5" s="10">
        <f aca="true" t="shared" si="4" ref="J5:J58">+_xlfn.IFERROR(((G5-D5)/D5)*100,0)</f>
        <v>-3.032249997327929</v>
      </c>
    </row>
    <row r="6" spans="1:10" ht="15">
      <c r="A6" s="11" t="s">
        <v>7</v>
      </c>
      <c r="B6" s="4">
        <v>85566.014</v>
      </c>
      <c r="C6" s="4">
        <v>26506.747999999996</v>
      </c>
      <c r="D6" s="4">
        <f t="shared" si="0"/>
        <v>112072.76199999999</v>
      </c>
      <c r="E6" s="4">
        <v>95829</v>
      </c>
      <c r="F6" s="4">
        <v>33620</v>
      </c>
      <c r="G6" s="4">
        <f t="shared" si="1"/>
        <v>129449</v>
      </c>
      <c r="H6" s="5">
        <f t="shared" si="2"/>
        <v>11.994231728499127</v>
      </c>
      <c r="I6" s="5">
        <f t="shared" si="3"/>
        <v>26.835626912814824</v>
      </c>
      <c r="J6" s="6">
        <f t="shared" si="4"/>
        <v>15.50442559807709</v>
      </c>
    </row>
    <row r="7" spans="1:10" ht="15">
      <c r="A7" s="7" t="s">
        <v>8</v>
      </c>
      <c r="B7" s="8">
        <v>80613.49900000001</v>
      </c>
      <c r="C7" s="8">
        <v>40308.025</v>
      </c>
      <c r="D7" s="8">
        <f t="shared" si="0"/>
        <v>120921.524</v>
      </c>
      <c r="E7" s="8">
        <v>87200.26599999999</v>
      </c>
      <c r="F7" s="8">
        <v>48480.64</v>
      </c>
      <c r="G7" s="8">
        <f t="shared" si="1"/>
        <v>135680.906</v>
      </c>
      <c r="H7" s="9">
        <f t="shared" si="2"/>
        <v>8.170799037019814</v>
      </c>
      <c r="I7" s="9">
        <f t="shared" si="3"/>
        <v>20.275404215413676</v>
      </c>
      <c r="J7" s="10">
        <f t="shared" si="4"/>
        <v>12.205752550720401</v>
      </c>
    </row>
    <row r="8" spans="1:10" ht="15">
      <c r="A8" s="11" t="s">
        <v>9</v>
      </c>
      <c r="B8" s="4">
        <v>62423.218</v>
      </c>
      <c r="C8" s="4">
        <v>166294.2</v>
      </c>
      <c r="D8" s="4">
        <f t="shared" si="0"/>
        <v>228717.418</v>
      </c>
      <c r="E8" s="4">
        <v>67335.825</v>
      </c>
      <c r="F8" s="4">
        <v>228808.338</v>
      </c>
      <c r="G8" s="4">
        <f t="shared" si="1"/>
        <v>296144.163</v>
      </c>
      <c r="H8" s="5">
        <f t="shared" si="2"/>
        <v>7.869839392131301</v>
      </c>
      <c r="I8" s="5">
        <f t="shared" si="3"/>
        <v>37.59249450672361</v>
      </c>
      <c r="J8" s="6">
        <f t="shared" si="4"/>
        <v>29.48037171353517</v>
      </c>
    </row>
    <row r="9" spans="1:10" ht="15">
      <c r="A9" s="7" t="s">
        <v>59</v>
      </c>
      <c r="B9" s="8">
        <v>3691.501</v>
      </c>
      <c r="C9" s="8">
        <v>4029.5030000000006</v>
      </c>
      <c r="D9" s="8">
        <f t="shared" si="0"/>
        <v>7721.004000000001</v>
      </c>
      <c r="E9" s="8">
        <v>4623.745</v>
      </c>
      <c r="F9" s="8">
        <v>4046.9990000000003</v>
      </c>
      <c r="G9" s="8">
        <f t="shared" si="1"/>
        <v>8670.744</v>
      </c>
      <c r="H9" s="9">
        <f t="shared" si="2"/>
        <v>25.25379242752473</v>
      </c>
      <c r="I9" s="12">
        <f t="shared" si="3"/>
        <v>0.4341974680252041</v>
      </c>
      <c r="J9" s="10">
        <f t="shared" si="4"/>
        <v>12.300731873730406</v>
      </c>
    </row>
    <row r="10" spans="1:10" ht="15">
      <c r="A10" s="11" t="s">
        <v>10</v>
      </c>
      <c r="B10" s="4">
        <v>11019.415</v>
      </c>
      <c r="C10" s="4">
        <v>25159.465999999997</v>
      </c>
      <c r="D10" s="4">
        <f t="shared" si="0"/>
        <v>36178.880999999994</v>
      </c>
      <c r="E10" s="4">
        <v>12276.337000000001</v>
      </c>
      <c r="F10" s="4">
        <v>29434.395</v>
      </c>
      <c r="G10" s="4">
        <f t="shared" si="1"/>
        <v>41710.732</v>
      </c>
      <c r="H10" s="5">
        <f t="shared" si="2"/>
        <v>11.40643128514536</v>
      </c>
      <c r="I10" s="5">
        <f t="shared" si="3"/>
        <v>16.99133439477612</v>
      </c>
      <c r="J10" s="6">
        <f t="shared" si="4"/>
        <v>15.290276667208172</v>
      </c>
    </row>
    <row r="11" spans="1:10" ht="15">
      <c r="A11" s="7" t="s">
        <v>11</v>
      </c>
      <c r="B11" s="8">
        <v>18632.191000000003</v>
      </c>
      <c r="C11" s="8">
        <v>12388.197000000004</v>
      </c>
      <c r="D11" s="8">
        <f t="shared" si="0"/>
        <v>31020.388000000006</v>
      </c>
      <c r="E11" s="8">
        <v>20745.525</v>
      </c>
      <c r="F11" s="8">
        <v>11865.455</v>
      </c>
      <c r="G11" s="8">
        <f t="shared" si="1"/>
        <v>32610.980000000003</v>
      </c>
      <c r="H11" s="9">
        <f t="shared" si="2"/>
        <v>11.342380506940911</v>
      </c>
      <c r="I11" s="9">
        <f t="shared" si="3"/>
        <v>-4.2196778110648685</v>
      </c>
      <c r="J11" s="10">
        <f t="shared" si="4"/>
        <v>5.127569648709734</v>
      </c>
    </row>
    <row r="12" spans="1:10" ht="15">
      <c r="A12" s="11" t="s">
        <v>12</v>
      </c>
      <c r="B12" s="4">
        <v>38225.111000000004</v>
      </c>
      <c r="C12" s="4">
        <v>11558.681999999999</v>
      </c>
      <c r="D12" s="4">
        <f t="shared" si="0"/>
        <v>49783.793000000005</v>
      </c>
      <c r="E12" s="4">
        <v>38034.988000000005</v>
      </c>
      <c r="F12" s="4">
        <v>9626.526</v>
      </c>
      <c r="G12" s="4">
        <f t="shared" si="1"/>
        <v>47661.514</v>
      </c>
      <c r="H12" s="28">
        <f t="shared" si="2"/>
        <v>-0.49737723456185534</v>
      </c>
      <c r="I12" s="5">
        <f t="shared" si="3"/>
        <v>-16.716058111123736</v>
      </c>
      <c r="J12" s="6">
        <f t="shared" si="4"/>
        <v>-4.26299177324637</v>
      </c>
    </row>
    <row r="13" spans="1:10" ht="15">
      <c r="A13" s="7" t="s">
        <v>13</v>
      </c>
      <c r="B13" s="8">
        <v>29357.296</v>
      </c>
      <c r="C13" s="8">
        <v>2702.453</v>
      </c>
      <c r="D13" s="8">
        <f t="shared" si="0"/>
        <v>32059.749</v>
      </c>
      <c r="E13" s="8">
        <v>32245.736999999997</v>
      </c>
      <c r="F13" s="8">
        <v>4078.6569999999997</v>
      </c>
      <c r="G13" s="8">
        <f t="shared" si="1"/>
        <v>36324.394</v>
      </c>
      <c r="H13" s="9">
        <f t="shared" si="2"/>
        <v>9.838920450984311</v>
      </c>
      <c r="I13" s="9">
        <f t="shared" si="3"/>
        <v>50.924252891724656</v>
      </c>
      <c r="J13" s="10">
        <f t="shared" si="4"/>
        <v>13.302178379500104</v>
      </c>
    </row>
    <row r="14" spans="1:10" ht="15">
      <c r="A14" s="11" t="s">
        <v>14</v>
      </c>
      <c r="B14" s="4">
        <v>9436.054000000002</v>
      </c>
      <c r="C14" s="4">
        <v>221.15799999999996</v>
      </c>
      <c r="D14" s="4">
        <f t="shared" si="0"/>
        <v>9657.212000000001</v>
      </c>
      <c r="E14" s="4">
        <v>9646.593</v>
      </c>
      <c r="F14" s="4">
        <v>353.715</v>
      </c>
      <c r="G14" s="4">
        <f t="shared" si="1"/>
        <v>10000.308</v>
      </c>
      <c r="H14" s="5">
        <f t="shared" si="2"/>
        <v>2.2312186852682148</v>
      </c>
      <c r="I14" s="5">
        <f t="shared" si="3"/>
        <v>59.93769160509683</v>
      </c>
      <c r="J14" s="6">
        <f t="shared" si="4"/>
        <v>3.552743793964547</v>
      </c>
    </row>
    <row r="15" spans="1:10" ht="15">
      <c r="A15" s="7" t="s">
        <v>15</v>
      </c>
      <c r="B15" s="8">
        <v>17884.676999999996</v>
      </c>
      <c r="C15" s="8">
        <v>3839.7980000000002</v>
      </c>
      <c r="D15" s="8">
        <f t="shared" si="0"/>
        <v>21724.474999999995</v>
      </c>
      <c r="E15" s="8">
        <v>22107.037000000004</v>
      </c>
      <c r="F15" s="8">
        <v>4743.746000000001</v>
      </c>
      <c r="G15" s="8">
        <f t="shared" si="1"/>
        <v>26850.783000000003</v>
      </c>
      <c r="H15" s="9">
        <f t="shared" si="2"/>
        <v>23.608813287486317</v>
      </c>
      <c r="I15" s="9">
        <f t="shared" si="3"/>
        <v>23.541550883666297</v>
      </c>
      <c r="J15" s="10">
        <f t="shared" si="4"/>
        <v>23.596924666764142</v>
      </c>
    </row>
    <row r="16" spans="1:10" ht="15">
      <c r="A16" s="11" t="s">
        <v>16</v>
      </c>
      <c r="B16" s="4">
        <v>1921.92</v>
      </c>
      <c r="C16" s="4">
        <v>75.766</v>
      </c>
      <c r="D16" s="4">
        <f t="shared" si="0"/>
        <v>1997.6860000000001</v>
      </c>
      <c r="E16" s="4">
        <v>1882.135</v>
      </c>
      <c r="F16" s="4">
        <v>40.446</v>
      </c>
      <c r="G16" s="4">
        <f t="shared" si="1"/>
        <v>1922.581</v>
      </c>
      <c r="H16" s="5">
        <f t="shared" si="2"/>
        <v>-2.0700653513153555</v>
      </c>
      <c r="I16" s="5">
        <f t="shared" si="3"/>
        <v>-46.6172161655624</v>
      </c>
      <c r="J16" s="6">
        <f t="shared" si="4"/>
        <v>-3.759599857034601</v>
      </c>
    </row>
    <row r="17" spans="1:10" ht="15">
      <c r="A17" s="7" t="s">
        <v>17</v>
      </c>
      <c r="B17" s="8">
        <v>2240.059</v>
      </c>
      <c r="C17" s="8">
        <v>0</v>
      </c>
      <c r="D17" s="8">
        <f t="shared" si="0"/>
        <v>2240.059</v>
      </c>
      <c r="E17" s="8">
        <v>2599.7069999999994</v>
      </c>
      <c r="F17" s="8">
        <v>0</v>
      </c>
      <c r="G17" s="8">
        <f t="shared" si="1"/>
        <v>2599.7069999999994</v>
      </c>
      <c r="H17" s="9">
        <f t="shared" si="2"/>
        <v>16.05529140080682</v>
      </c>
      <c r="I17" s="9">
        <f t="shared" si="3"/>
        <v>0</v>
      </c>
      <c r="J17" s="10">
        <f t="shared" si="4"/>
        <v>16.05529140080682</v>
      </c>
    </row>
    <row r="18" spans="1:10" ht="15">
      <c r="A18" s="11" t="s">
        <v>18</v>
      </c>
      <c r="B18" s="4">
        <v>639.255</v>
      </c>
      <c r="C18" s="4">
        <v>72.84400000000001</v>
      </c>
      <c r="D18" s="4">
        <f t="shared" si="0"/>
        <v>712.099</v>
      </c>
      <c r="E18" s="4">
        <v>1631.3540000000003</v>
      </c>
      <c r="F18" s="4">
        <v>199.59099999999998</v>
      </c>
      <c r="G18" s="4">
        <f t="shared" si="1"/>
        <v>1830.9450000000002</v>
      </c>
      <c r="H18" s="5">
        <f t="shared" si="2"/>
        <v>155.19612674128481</v>
      </c>
      <c r="I18" s="5">
        <f t="shared" si="3"/>
        <v>173.99785843720824</v>
      </c>
      <c r="J18" s="6">
        <f t="shared" si="4"/>
        <v>157.11944547036296</v>
      </c>
    </row>
    <row r="19" spans="1:10" ht="15">
      <c r="A19" s="7" t="s">
        <v>60</v>
      </c>
      <c r="B19" s="8">
        <v>0</v>
      </c>
      <c r="C19" s="8">
        <v>0</v>
      </c>
      <c r="D19" s="8"/>
      <c r="E19" s="8">
        <v>0</v>
      </c>
      <c r="F19" s="8">
        <v>0</v>
      </c>
      <c r="G19" s="8"/>
      <c r="H19" s="9">
        <f t="shared" si="2"/>
        <v>0</v>
      </c>
      <c r="I19" s="9">
        <f t="shared" si="3"/>
        <v>0</v>
      </c>
      <c r="J19" s="10">
        <f t="shared" si="4"/>
        <v>0</v>
      </c>
    </row>
    <row r="20" spans="1:10" ht="15">
      <c r="A20" s="11" t="s">
        <v>19</v>
      </c>
      <c r="B20" s="4">
        <v>2318.9890000000005</v>
      </c>
      <c r="C20" s="4">
        <v>249.13200000000003</v>
      </c>
      <c r="D20" s="4">
        <f t="shared" si="0"/>
        <v>2568.1210000000005</v>
      </c>
      <c r="E20" s="4">
        <v>2961.169</v>
      </c>
      <c r="F20" s="4">
        <v>177.458</v>
      </c>
      <c r="G20" s="4">
        <f t="shared" si="1"/>
        <v>3138.627</v>
      </c>
      <c r="H20" s="5">
        <f t="shared" si="2"/>
        <v>27.692240023561958</v>
      </c>
      <c r="I20" s="5">
        <f t="shared" si="3"/>
        <v>-28.769487661159555</v>
      </c>
      <c r="J20" s="6">
        <f t="shared" si="4"/>
        <v>22.214919001090653</v>
      </c>
    </row>
    <row r="21" spans="1:10" ht="15">
      <c r="A21" s="7" t="s">
        <v>20</v>
      </c>
      <c r="B21" s="8">
        <v>0</v>
      </c>
      <c r="C21" s="8">
        <v>0</v>
      </c>
      <c r="D21" s="8"/>
      <c r="E21" s="8">
        <v>0</v>
      </c>
      <c r="F21" s="8">
        <v>0</v>
      </c>
      <c r="G21" s="8"/>
      <c r="H21" s="9">
        <f t="shared" si="2"/>
        <v>0</v>
      </c>
      <c r="I21" s="9">
        <f t="shared" si="3"/>
        <v>0</v>
      </c>
      <c r="J21" s="10">
        <f t="shared" si="4"/>
        <v>0</v>
      </c>
    </row>
    <row r="22" spans="1:10" ht="15">
      <c r="A22" s="11" t="s">
        <v>21</v>
      </c>
      <c r="B22" s="4">
        <v>3919.933</v>
      </c>
      <c r="C22" s="4">
        <v>49.691</v>
      </c>
      <c r="D22" s="4">
        <f t="shared" si="0"/>
        <v>3969.624</v>
      </c>
      <c r="E22" s="4">
        <v>4872.363</v>
      </c>
      <c r="F22" s="4">
        <v>64.95700000000001</v>
      </c>
      <c r="G22" s="4">
        <f t="shared" si="1"/>
        <v>4937.320000000001</v>
      </c>
      <c r="H22" s="5">
        <f t="shared" si="2"/>
        <v>24.29709895551787</v>
      </c>
      <c r="I22" s="5">
        <f t="shared" si="3"/>
        <v>30.721861101607946</v>
      </c>
      <c r="J22" s="6">
        <f t="shared" si="4"/>
        <v>24.377522908970743</v>
      </c>
    </row>
    <row r="23" spans="1:10" ht="15">
      <c r="A23" s="7" t="s">
        <v>22</v>
      </c>
      <c r="B23" s="8">
        <v>1433.753</v>
      </c>
      <c r="C23" s="8">
        <v>6.04</v>
      </c>
      <c r="D23" s="8">
        <f t="shared" si="0"/>
        <v>1439.793</v>
      </c>
      <c r="E23" s="8">
        <v>1523.9989999999998</v>
      </c>
      <c r="F23" s="8">
        <v>15.488</v>
      </c>
      <c r="G23" s="8">
        <f t="shared" si="1"/>
        <v>1539.4869999999999</v>
      </c>
      <c r="H23" s="9">
        <f t="shared" si="2"/>
        <v>6.294389619411424</v>
      </c>
      <c r="I23" s="9">
        <f t="shared" si="3"/>
        <v>156.42384105960267</v>
      </c>
      <c r="J23" s="10">
        <f t="shared" si="4"/>
        <v>6.924189796727721</v>
      </c>
    </row>
    <row r="24" spans="1:10" ht="15">
      <c r="A24" s="11" t="s">
        <v>23</v>
      </c>
      <c r="B24" s="4">
        <v>2389.9399999999996</v>
      </c>
      <c r="C24" s="4">
        <v>624.416</v>
      </c>
      <c r="D24" s="4">
        <f t="shared" si="0"/>
        <v>3014.3559999999998</v>
      </c>
      <c r="E24" s="4">
        <v>2069.915</v>
      </c>
      <c r="F24" s="4">
        <v>647.1969999999999</v>
      </c>
      <c r="G24" s="4">
        <f t="shared" si="1"/>
        <v>2717.112</v>
      </c>
      <c r="H24" s="5">
        <f t="shared" si="2"/>
        <v>-13.39050352728519</v>
      </c>
      <c r="I24" s="5">
        <f t="shared" si="3"/>
        <v>3.6483690360272374</v>
      </c>
      <c r="J24" s="6">
        <f t="shared" si="4"/>
        <v>-9.86094542250483</v>
      </c>
    </row>
    <row r="25" spans="1:10" ht="15">
      <c r="A25" s="7" t="s">
        <v>24</v>
      </c>
      <c r="B25" s="8">
        <v>977.6380000000001</v>
      </c>
      <c r="C25" s="8">
        <v>65.221</v>
      </c>
      <c r="D25" s="8">
        <f t="shared" si="0"/>
        <v>1042.8590000000002</v>
      </c>
      <c r="E25" s="8">
        <v>936.8889999999999</v>
      </c>
      <c r="F25" s="8">
        <v>134.631</v>
      </c>
      <c r="G25" s="8">
        <f t="shared" si="1"/>
        <v>1071.52</v>
      </c>
      <c r="H25" s="9">
        <f t="shared" si="2"/>
        <v>-4.1681072135085016</v>
      </c>
      <c r="I25" s="9">
        <f t="shared" si="3"/>
        <v>106.42277793962067</v>
      </c>
      <c r="J25" s="10">
        <f t="shared" si="4"/>
        <v>2.748310174242139</v>
      </c>
    </row>
    <row r="26" spans="1:10" ht="15">
      <c r="A26" s="11" t="s">
        <v>25</v>
      </c>
      <c r="B26" s="4">
        <v>0</v>
      </c>
      <c r="C26" s="4">
        <v>0</v>
      </c>
      <c r="D26" s="4"/>
      <c r="E26" s="4">
        <v>32</v>
      </c>
      <c r="F26" s="4">
        <v>0</v>
      </c>
      <c r="G26" s="4">
        <f t="shared" si="1"/>
        <v>32</v>
      </c>
      <c r="H26" s="5">
        <f t="shared" si="2"/>
        <v>0</v>
      </c>
      <c r="I26" s="5">
        <f t="shared" si="3"/>
        <v>0</v>
      </c>
      <c r="J26" s="6">
        <f t="shared" si="4"/>
        <v>0</v>
      </c>
    </row>
    <row r="27" spans="1:10" ht="15">
      <c r="A27" s="7" t="s">
        <v>26</v>
      </c>
      <c r="B27" s="8">
        <v>4026.748</v>
      </c>
      <c r="C27" s="8">
        <v>349.828</v>
      </c>
      <c r="D27" s="8">
        <f t="shared" si="0"/>
        <v>4376.576</v>
      </c>
      <c r="E27" s="8">
        <v>4665.997</v>
      </c>
      <c r="F27" s="8">
        <v>1556.65</v>
      </c>
      <c r="G27" s="8">
        <f t="shared" si="1"/>
        <v>6222.647000000001</v>
      </c>
      <c r="H27" s="9">
        <f t="shared" si="2"/>
        <v>15.875068417492235</v>
      </c>
      <c r="I27" s="9">
        <f t="shared" si="3"/>
        <v>344.9758166870577</v>
      </c>
      <c r="J27" s="10">
        <f t="shared" si="4"/>
        <v>42.180713873128234</v>
      </c>
    </row>
    <row r="28" spans="1:10" ht="15">
      <c r="A28" s="11" t="s">
        <v>27</v>
      </c>
      <c r="B28" s="4">
        <v>14317.573000000002</v>
      </c>
      <c r="C28" s="4">
        <v>504.376</v>
      </c>
      <c r="D28" s="4">
        <f t="shared" si="0"/>
        <v>14821.949000000002</v>
      </c>
      <c r="E28" s="4">
        <v>14253.047999999997</v>
      </c>
      <c r="F28" s="4">
        <v>970.561</v>
      </c>
      <c r="G28" s="4">
        <f t="shared" si="1"/>
        <v>15223.608999999997</v>
      </c>
      <c r="H28" s="28">
        <f t="shared" si="2"/>
        <v>-0.450669956423516</v>
      </c>
      <c r="I28" s="5">
        <f t="shared" si="3"/>
        <v>92.42806953542598</v>
      </c>
      <c r="J28" s="6">
        <f t="shared" si="4"/>
        <v>2.709900027317557</v>
      </c>
    </row>
    <row r="29" spans="1:10" ht="15">
      <c r="A29" s="7" t="s">
        <v>28</v>
      </c>
      <c r="B29" s="8">
        <v>8328.467</v>
      </c>
      <c r="C29" s="8">
        <v>716.0980000000001</v>
      </c>
      <c r="D29" s="8">
        <f t="shared" si="0"/>
        <v>9044.565</v>
      </c>
      <c r="E29" s="8">
        <v>8337.419</v>
      </c>
      <c r="F29" s="8">
        <v>701.497</v>
      </c>
      <c r="G29" s="8">
        <f t="shared" si="1"/>
        <v>9038.916</v>
      </c>
      <c r="H29" s="12">
        <f t="shared" si="2"/>
        <v>0.10748676797301732</v>
      </c>
      <c r="I29" s="9">
        <f t="shared" si="3"/>
        <v>-2.038966733603517</v>
      </c>
      <c r="J29" s="22">
        <f t="shared" si="4"/>
        <v>-0.06245739844869544</v>
      </c>
    </row>
    <row r="30" spans="1:10" ht="15">
      <c r="A30" s="11" t="s">
        <v>29</v>
      </c>
      <c r="B30" s="4">
        <v>3002.583</v>
      </c>
      <c r="C30" s="4">
        <v>47.03</v>
      </c>
      <c r="D30" s="4">
        <f t="shared" si="0"/>
        <v>3049.6130000000003</v>
      </c>
      <c r="E30" s="4">
        <v>3612.7319999999995</v>
      </c>
      <c r="F30" s="46">
        <v>28.542</v>
      </c>
      <c r="G30" s="4">
        <f t="shared" si="1"/>
        <v>3641.2739999999994</v>
      </c>
      <c r="H30" s="5">
        <f t="shared" si="2"/>
        <v>20.320803787938566</v>
      </c>
      <c r="I30" s="5">
        <f t="shared" si="3"/>
        <v>-39.31107803529662</v>
      </c>
      <c r="J30" s="6">
        <f t="shared" si="4"/>
        <v>19.401183035355604</v>
      </c>
    </row>
    <row r="31" spans="1:10" ht="15">
      <c r="A31" s="7" t="s">
        <v>61</v>
      </c>
      <c r="B31" s="8">
        <v>8.646</v>
      </c>
      <c r="C31" s="8">
        <v>1184.49</v>
      </c>
      <c r="D31" s="8">
        <f t="shared" si="0"/>
        <v>1193.136</v>
      </c>
      <c r="E31" s="8">
        <v>128.307</v>
      </c>
      <c r="F31" s="8">
        <v>1611.011</v>
      </c>
      <c r="G31" s="8">
        <f t="shared" si="1"/>
        <v>1739.318</v>
      </c>
      <c r="H31" s="9">
        <f t="shared" si="2"/>
        <v>1384.004163775156</v>
      </c>
      <c r="I31" s="9">
        <f t="shared" si="3"/>
        <v>36.00883080481895</v>
      </c>
      <c r="J31" s="10">
        <f t="shared" si="4"/>
        <v>45.77701117056229</v>
      </c>
    </row>
    <row r="32" spans="1:10" ht="15">
      <c r="A32" s="11" t="s">
        <v>30</v>
      </c>
      <c r="B32" s="4">
        <v>406.89000000000004</v>
      </c>
      <c r="C32" s="4">
        <v>0</v>
      </c>
      <c r="D32" s="4">
        <f t="shared" si="0"/>
        <v>406.89000000000004</v>
      </c>
      <c r="E32" s="4">
        <v>1437.812</v>
      </c>
      <c r="F32" s="4">
        <v>0</v>
      </c>
      <c r="G32" s="4">
        <f t="shared" si="1"/>
        <v>1437.812</v>
      </c>
      <c r="H32" s="5">
        <f t="shared" si="2"/>
        <v>253.36626606699593</v>
      </c>
      <c r="I32" s="5">
        <f t="shared" si="3"/>
        <v>0</v>
      </c>
      <c r="J32" s="6">
        <f t="shared" si="4"/>
        <v>253.36626606699593</v>
      </c>
    </row>
    <row r="33" spans="1:10" ht="15">
      <c r="A33" s="7" t="s">
        <v>31</v>
      </c>
      <c r="B33" s="8">
        <v>8490.815999999999</v>
      </c>
      <c r="C33" s="8">
        <v>4334.378000000001</v>
      </c>
      <c r="D33" s="8">
        <f t="shared" si="0"/>
        <v>12825.194</v>
      </c>
      <c r="E33" s="8">
        <v>8926.219</v>
      </c>
      <c r="F33" s="8">
        <v>4556.692999999999</v>
      </c>
      <c r="G33" s="8">
        <f t="shared" si="1"/>
        <v>13482.911999999998</v>
      </c>
      <c r="H33" s="9">
        <f t="shared" si="2"/>
        <v>5.127928811553569</v>
      </c>
      <c r="I33" s="9">
        <f t="shared" si="3"/>
        <v>5.129109643875053</v>
      </c>
      <c r="J33" s="10">
        <f t="shared" si="4"/>
        <v>5.128327883383276</v>
      </c>
    </row>
    <row r="34" spans="1:10" ht="15">
      <c r="A34" s="11" t="s">
        <v>73</v>
      </c>
      <c r="B34" s="4">
        <v>2410.1519999999996</v>
      </c>
      <c r="C34" s="4">
        <v>0</v>
      </c>
      <c r="D34" s="4">
        <f t="shared" si="0"/>
        <v>2410.1519999999996</v>
      </c>
      <c r="E34" s="4">
        <v>2605.4060000000004</v>
      </c>
      <c r="F34" s="4">
        <v>0</v>
      </c>
      <c r="G34" s="4">
        <f t="shared" si="1"/>
        <v>2605.4060000000004</v>
      </c>
      <c r="H34" s="5">
        <f t="shared" si="2"/>
        <v>8.10131477184845</v>
      </c>
      <c r="I34" s="5">
        <f t="shared" si="3"/>
        <v>0</v>
      </c>
      <c r="J34" s="6">
        <f t="shared" si="4"/>
        <v>8.10131477184845</v>
      </c>
    </row>
    <row r="35" spans="1:10" ht="15">
      <c r="A35" s="7" t="s">
        <v>32</v>
      </c>
      <c r="B35" s="8">
        <v>596.7749999999999</v>
      </c>
      <c r="C35" s="8">
        <v>1924.3469999999998</v>
      </c>
      <c r="D35" s="8">
        <f t="shared" si="0"/>
        <v>2521.1219999999994</v>
      </c>
      <c r="E35" s="8">
        <v>674.922</v>
      </c>
      <c r="F35" s="8">
        <v>1552.941</v>
      </c>
      <c r="G35" s="8">
        <f t="shared" si="1"/>
        <v>2227.8630000000003</v>
      </c>
      <c r="H35" s="9">
        <f t="shared" si="2"/>
        <v>13.094885006912182</v>
      </c>
      <c r="I35" s="9">
        <f t="shared" si="3"/>
        <v>-19.300365266763205</v>
      </c>
      <c r="J35" s="10">
        <f t="shared" si="4"/>
        <v>-11.63208285834637</v>
      </c>
    </row>
    <row r="36" spans="1:10" ht="15">
      <c r="A36" s="11" t="s">
        <v>33</v>
      </c>
      <c r="B36" s="4">
        <v>2368.692</v>
      </c>
      <c r="C36" s="4">
        <v>23.894000000000002</v>
      </c>
      <c r="D36" s="4">
        <f t="shared" si="0"/>
        <v>2392.586</v>
      </c>
      <c r="E36" s="4">
        <v>2516.3599999999997</v>
      </c>
      <c r="F36" s="4">
        <v>61.45099999999999</v>
      </c>
      <c r="G36" s="4">
        <f t="shared" si="1"/>
        <v>2577.8109999999997</v>
      </c>
      <c r="H36" s="5">
        <f t="shared" si="2"/>
        <v>6.234157923444655</v>
      </c>
      <c r="I36" s="5">
        <f t="shared" si="3"/>
        <v>157.18171926006522</v>
      </c>
      <c r="J36" s="6">
        <f t="shared" si="4"/>
        <v>7.7416234985910615</v>
      </c>
    </row>
    <row r="37" spans="1:10" ht="15">
      <c r="A37" s="7" t="s">
        <v>34</v>
      </c>
      <c r="B37" s="8">
        <v>4990.262000000001</v>
      </c>
      <c r="C37" s="8">
        <v>0</v>
      </c>
      <c r="D37" s="8">
        <f t="shared" si="0"/>
        <v>4990.262000000001</v>
      </c>
      <c r="E37" s="8">
        <v>5290.377000000001</v>
      </c>
      <c r="F37" s="8">
        <v>0</v>
      </c>
      <c r="G37" s="8">
        <f t="shared" si="1"/>
        <v>5290.377000000001</v>
      </c>
      <c r="H37" s="9">
        <f t="shared" si="2"/>
        <v>6.014012891507512</v>
      </c>
      <c r="I37" s="9">
        <f t="shared" si="3"/>
        <v>0</v>
      </c>
      <c r="J37" s="10">
        <f t="shared" si="4"/>
        <v>6.014012891507512</v>
      </c>
    </row>
    <row r="38" spans="1:10" ht="15">
      <c r="A38" s="11" t="s">
        <v>35</v>
      </c>
      <c r="B38" s="4">
        <v>722.191</v>
      </c>
      <c r="C38" s="4">
        <v>14.855</v>
      </c>
      <c r="D38" s="4">
        <f t="shared" si="0"/>
        <v>737.046</v>
      </c>
      <c r="E38" s="4">
        <v>611.8819999999998</v>
      </c>
      <c r="F38" s="4">
        <v>43.275</v>
      </c>
      <c r="G38" s="4">
        <f t="shared" si="1"/>
        <v>655.1569999999998</v>
      </c>
      <c r="H38" s="5">
        <f t="shared" si="2"/>
        <v>-15.274214162181499</v>
      </c>
      <c r="I38" s="5">
        <f t="shared" si="3"/>
        <v>191.31605520026923</v>
      </c>
      <c r="J38" s="6">
        <f t="shared" si="4"/>
        <v>-11.110432727401035</v>
      </c>
    </row>
    <row r="39" spans="1:10" ht="15">
      <c r="A39" s="7" t="s">
        <v>36</v>
      </c>
      <c r="B39" s="8">
        <v>15137.043000000001</v>
      </c>
      <c r="C39" s="8">
        <v>4852.709000000001</v>
      </c>
      <c r="D39" s="8">
        <f t="shared" si="0"/>
        <v>19989.752</v>
      </c>
      <c r="E39" s="8">
        <v>16119.400999999998</v>
      </c>
      <c r="F39" s="8">
        <v>5972.781000000001</v>
      </c>
      <c r="G39" s="8">
        <f t="shared" si="1"/>
        <v>22092.182</v>
      </c>
      <c r="H39" s="9">
        <f t="shared" si="2"/>
        <v>6.489761573644182</v>
      </c>
      <c r="I39" s="9">
        <f t="shared" si="3"/>
        <v>23.08137578412388</v>
      </c>
      <c r="J39" s="10">
        <f t="shared" si="4"/>
        <v>10.51753918707946</v>
      </c>
    </row>
    <row r="40" spans="1:10" ht="15">
      <c r="A40" s="11" t="s">
        <v>37</v>
      </c>
      <c r="B40" s="4">
        <v>510.68100000000004</v>
      </c>
      <c r="C40" s="4">
        <v>28.035999999999998</v>
      </c>
      <c r="D40" s="4">
        <f t="shared" si="0"/>
        <v>538.717</v>
      </c>
      <c r="E40" s="4">
        <v>420.51</v>
      </c>
      <c r="F40" s="4">
        <v>57.33</v>
      </c>
      <c r="G40" s="4">
        <f t="shared" si="1"/>
        <v>477.84</v>
      </c>
      <c r="H40" s="5">
        <f t="shared" si="2"/>
        <v>-17.657010932460782</v>
      </c>
      <c r="I40" s="5">
        <f t="shared" si="3"/>
        <v>104.48708802967614</v>
      </c>
      <c r="J40" s="6">
        <f t="shared" si="4"/>
        <v>-11.30036735428806</v>
      </c>
    </row>
    <row r="41" spans="1:10" ht="15">
      <c r="A41" s="7" t="s">
        <v>38</v>
      </c>
      <c r="B41" s="8">
        <v>7735.196999999999</v>
      </c>
      <c r="C41" s="8">
        <v>2100.02</v>
      </c>
      <c r="D41" s="8">
        <f t="shared" si="0"/>
        <v>9835.216999999999</v>
      </c>
      <c r="E41" s="8">
        <v>8934.989</v>
      </c>
      <c r="F41" s="8">
        <v>2355.345</v>
      </c>
      <c r="G41" s="8">
        <f t="shared" si="1"/>
        <v>11290.333999999999</v>
      </c>
      <c r="H41" s="9">
        <f t="shared" si="2"/>
        <v>15.51081375173768</v>
      </c>
      <c r="I41" s="9">
        <f t="shared" si="3"/>
        <v>12.158217540785317</v>
      </c>
      <c r="J41" s="10">
        <f t="shared" si="4"/>
        <v>14.794965886365297</v>
      </c>
    </row>
    <row r="42" spans="1:10" ht="15">
      <c r="A42" s="11" t="s">
        <v>39</v>
      </c>
      <c r="B42" s="4">
        <v>6413.536</v>
      </c>
      <c r="C42" s="4">
        <v>148.531</v>
      </c>
      <c r="D42" s="4">
        <f t="shared" si="0"/>
        <v>6562.067</v>
      </c>
      <c r="E42" s="4">
        <v>6975.063</v>
      </c>
      <c r="F42" s="4">
        <v>157.16900000000004</v>
      </c>
      <c r="G42" s="4">
        <f t="shared" si="1"/>
        <v>7132.232</v>
      </c>
      <c r="H42" s="5">
        <f t="shared" si="2"/>
        <v>8.75534182703582</v>
      </c>
      <c r="I42" s="5">
        <f t="shared" si="3"/>
        <v>5.815620981478636</v>
      </c>
      <c r="J42" s="6">
        <f t="shared" si="4"/>
        <v>8.688801866850795</v>
      </c>
    </row>
    <row r="43" spans="1:10" ht="15">
      <c r="A43" s="7" t="s">
        <v>40</v>
      </c>
      <c r="B43" s="8">
        <v>5845.8730000000005</v>
      </c>
      <c r="C43" s="8">
        <v>62.246</v>
      </c>
      <c r="D43" s="8">
        <f t="shared" si="0"/>
        <v>5908.119000000001</v>
      </c>
      <c r="E43" s="8">
        <v>6188.484</v>
      </c>
      <c r="F43" s="8">
        <v>11.642</v>
      </c>
      <c r="G43" s="8">
        <f t="shared" si="1"/>
        <v>6200.126</v>
      </c>
      <c r="H43" s="9">
        <f t="shared" si="2"/>
        <v>5.86073286231158</v>
      </c>
      <c r="I43" s="9">
        <f t="shared" si="3"/>
        <v>-81.29679015519069</v>
      </c>
      <c r="J43" s="10">
        <f t="shared" si="4"/>
        <v>4.942469845309473</v>
      </c>
    </row>
    <row r="44" spans="1:10" ht="15">
      <c r="A44" s="11" t="s">
        <v>41</v>
      </c>
      <c r="B44" s="4">
        <v>3417.1200000000003</v>
      </c>
      <c r="C44" s="4">
        <v>25.405</v>
      </c>
      <c r="D44" s="4">
        <f t="shared" si="0"/>
        <v>3442.5250000000005</v>
      </c>
      <c r="E44" s="4">
        <v>3756.224</v>
      </c>
      <c r="F44" s="4">
        <v>20.931</v>
      </c>
      <c r="G44" s="4">
        <f t="shared" si="1"/>
        <v>3777.155</v>
      </c>
      <c r="H44" s="5">
        <f t="shared" si="2"/>
        <v>9.923678419253633</v>
      </c>
      <c r="I44" s="5">
        <f t="shared" si="3"/>
        <v>-17.61070655382799</v>
      </c>
      <c r="J44" s="6">
        <f t="shared" si="4"/>
        <v>9.72048133274267</v>
      </c>
    </row>
    <row r="45" spans="1:10" ht="15">
      <c r="A45" s="7" t="s">
        <v>42</v>
      </c>
      <c r="B45" s="8">
        <v>2995.48</v>
      </c>
      <c r="C45" s="8">
        <v>47.507999999999996</v>
      </c>
      <c r="D45" s="8">
        <f t="shared" si="0"/>
        <v>3042.988</v>
      </c>
      <c r="E45" s="8">
        <v>990.145</v>
      </c>
      <c r="F45" s="8">
        <v>11.15</v>
      </c>
      <c r="G45" s="8">
        <f t="shared" si="1"/>
        <v>1001.295</v>
      </c>
      <c r="H45" s="9">
        <f t="shared" si="2"/>
        <v>-66.94536434895242</v>
      </c>
      <c r="I45" s="9">
        <f t="shared" si="3"/>
        <v>-76.53026858634335</v>
      </c>
      <c r="J45" s="10">
        <f t="shared" si="4"/>
        <v>-67.09500661849471</v>
      </c>
    </row>
    <row r="46" spans="1:10" ht="15">
      <c r="A46" s="11" t="s">
        <v>43</v>
      </c>
      <c r="B46" s="4">
        <v>5785.137</v>
      </c>
      <c r="C46" s="4">
        <v>258.662</v>
      </c>
      <c r="D46" s="4">
        <f t="shared" si="0"/>
        <v>6043.799</v>
      </c>
      <c r="E46" s="4">
        <v>8496.186</v>
      </c>
      <c r="F46" s="4">
        <v>1559.737</v>
      </c>
      <c r="G46" s="4">
        <f t="shared" si="1"/>
        <v>10055.922999999999</v>
      </c>
      <c r="H46" s="5">
        <f t="shared" si="2"/>
        <v>46.862312854475185</v>
      </c>
      <c r="I46" s="5">
        <f t="shared" si="3"/>
        <v>503.0019871492527</v>
      </c>
      <c r="J46" s="6">
        <f t="shared" si="4"/>
        <v>66.38414017408584</v>
      </c>
    </row>
    <row r="47" spans="1:10" ht="15">
      <c r="A47" s="7" t="s">
        <v>44</v>
      </c>
      <c r="B47" s="8">
        <v>13816.867</v>
      </c>
      <c r="C47" s="8">
        <v>1915.6149999999993</v>
      </c>
      <c r="D47" s="8">
        <f t="shared" si="0"/>
        <v>15732.482</v>
      </c>
      <c r="E47" s="8">
        <v>7353.3330000000005</v>
      </c>
      <c r="F47" s="8">
        <v>1107.0049999999999</v>
      </c>
      <c r="G47" s="8">
        <f t="shared" si="1"/>
        <v>8460.338</v>
      </c>
      <c r="H47" s="9">
        <f t="shared" si="2"/>
        <v>-46.78002618104379</v>
      </c>
      <c r="I47" s="9">
        <f t="shared" si="3"/>
        <v>-42.2115090976005</v>
      </c>
      <c r="J47" s="10">
        <f t="shared" si="4"/>
        <v>-46.22375541252804</v>
      </c>
    </row>
    <row r="48" spans="1:10" ht="15">
      <c r="A48" s="11" t="s">
        <v>45</v>
      </c>
      <c r="B48" s="4">
        <v>817.659</v>
      </c>
      <c r="C48" s="4">
        <v>0</v>
      </c>
      <c r="D48" s="4">
        <f t="shared" si="0"/>
        <v>817.659</v>
      </c>
      <c r="E48" s="4">
        <v>181.433</v>
      </c>
      <c r="F48" s="4">
        <v>0</v>
      </c>
      <c r="G48" s="4">
        <f t="shared" si="1"/>
        <v>181.433</v>
      </c>
      <c r="H48" s="5">
        <f t="shared" si="2"/>
        <v>-77.81067657788883</v>
      </c>
      <c r="I48" s="5">
        <f t="shared" si="3"/>
        <v>0</v>
      </c>
      <c r="J48" s="6">
        <f t="shared" si="4"/>
        <v>-77.81067657788883</v>
      </c>
    </row>
    <row r="49" spans="1:10" ht="15">
      <c r="A49" s="7" t="s">
        <v>46</v>
      </c>
      <c r="B49" s="8">
        <v>808.768</v>
      </c>
      <c r="C49" s="8">
        <v>22.118</v>
      </c>
      <c r="D49" s="8">
        <f t="shared" si="0"/>
        <v>830.8860000000001</v>
      </c>
      <c r="E49" s="8">
        <v>1362.975</v>
      </c>
      <c r="F49" s="8">
        <v>25.889</v>
      </c>
      <c r="G49" s="8">
        <f t="shared" si="1"/>
        <v>1388.8639999999998</v>
      </c>
      <c r="H49" s="9">
        <f t="shared" si="2"/>
        <v>68.5248427237477</v>
      </c>
      <c r="I49" s="9">
        <f t="shared" si="3"/>
        <v>17.049461976670592</v>
      </c>
      <c r="J49" s="10">
        <f t="shared" si="4"/>
        <v>67.15457956927902</v>
      </c>
    </row>
    <row r="50" spans="1:10" ht="15">
      <c r="A50" s="11" t="s">
        <v>47</v>
      </c>
      <c r="B50" s="4">
        <v>4446.2970000000005</v>
      </c>
      <c r="C50" s="4">
        <v>130.054</v>
      </c>
      <c r="D50" s="4">
        <f t="shared" si="0"/>
        <v>4576.351000000001</v>
      </c>
      <c r="E50" s="4">
        <v>4846.339</v>
      </c>
      <c r="F50" s="4">
        <v>141.718</v>
      </c>
      <c r="G50" s="4">
        <f t="shared" si="1"/>
        <v>4988.057</v>
      </c>
      <c r="H50" s="5">
        <f t="shared" si="2"/>
        <v>8.997194744300693</v>
      </c>
      <c r="I50" s="5">
        <f t="shared" si="3"/>
        <v>8.968582281206258</v>
      </c>
      <c r="J50" s="6">
        <f t="shared" si="4"/>
        <v>8.99638161495915</v>
      </c>
    </row>
    <row r="51" spans="1:10" ht="15">
      <c r="A51" s="7" t="s">
        <v>48</v>
      </c>
      <c r="B51" s="8">
        <v>5384.951000000001</v>
      </c>
      <c r="C51" s="8">
        <v>534.219</v>
      </c>
      <c r="D51" s="8">
        <f t="shared" si="0"/>
        <v>5919.170000000001</v>
      </c>
      <c r="E51" s="8">
        <v>5980.227</v>
      </c>
      <c r="F51" s="8">
        <v>493.128</v>
      </c>
      <c r="G51" s="8">
        <f t="shared" si="1"/>
        <v>6473.355</v>
      </c>
      <c r="H51" s="9">
        <f t="shared" si="2"/>
        <v>11.054436707037796</v>
      </c>
      <c r="I51" s="9">
        <f t="shared" si="3"/>
        <v>-7.691789322356573</v>
      </c>
      <c r="J51" s="10">
        <f t="shared" si="4"/>
        <v>9.36254576232814</v>
      </c>
    </row>
    <row r="52" spans="1:10" ht="15">
      <c r="A52" s="11" t="s">
        <v>49</v>
      </c>
      <c r="B52" s="4">
        <v>2682.046</v>
      </c>
      <c r="C52" s="4">
        <v>0</v>
      </c>
      <c r="D52" s="4">
        <f t="shared" si="0"/>
        <v>2682.046</v>
      </c>
      <c r="E52" s="4">
        <v>3020.094</v>
      </c>
      <c r="F52" s="4">
        <v>0</v>
      </c>
      <c r="G52" s="4">
        <f t="shared" si="1"/>
        <v>3020.094</v>
      </c>
      <c r="H52" s="5">
        <f t="shared" si="2"/>
        <v>12.604108952642878</v>
      </c>
      <c r="I52" s="5">
        <f t="shared" si="3"/>
        <v>0</v>
      </c>
      <c r="J52" s="6">
        <f t="shared" si="4"/>
        <v>12.604108952642878</v>
      </c>
    </row>
    <row r="53" spans="1:10" ht="15">
      <c r="A53" s="7" t="s">
        <v>50</v>
      </c>
      <c r="B53" s="8">
        <v>551.091</v>
      </c>
      <c r="C53" s="8">
        <v>1688.442</v>
      </c>
      <c r="D53" s="8">
        <f t="shared" si="0"/>
        <v>2239.533</v>
      </c>
      <c r="E53" s="8">
        <v>606.7449999999999</v>
      </c>
      <c r="F53" s="8">
        <v>1209.0910000000001</v>
      </c>
      <c r="G53" s="8">
        <f t="shared" si="1"/>
        <v>1815.836</v>
      </c>
      <c r="H53" s="9">
        <f t="shared" si="2"/>
        <v>10.098876592069166</v>
      </c>
      <c r="I53" s="9">
        <f t="shared" si="3"/>
        <v>-28.39013717971952</v>
      </c>
      <c r="J53" s="10">
        <f t="shared" si="4"/>
        <v>-18.918988914206665</v>
      </c>
    </row>
    <row r="54" spans="1:10" ht="15">
      <c r="A54" s="11" t="s">
        <v>51</v>
      </c>
      <c r="B54" s="4">
        <v>364.80699999999996</v>
      </c>
      <c r="C54" s="4">
        <v>0</v>
      </c>
      <c r="D54" s="4">
        <f t="shared" si="0"/>
        <v>364.80699999999996</v>
      </c>
      <c r="E54" s="4">
        <v>88.344</v>
      </c>
      <c r="F54" s="4">
        <v>0</v>
      </c>
      <c r="G54" s="4">
        <f t="shared" si="1"/>
        <v>88.344</v>
      </c>
      <c r="H54" s="5">
        <f t="shared" si="2"/>
        <v>-75.78335942018656</v>
      </c>
      <c r="I54" s="5">
        <f t="shared" si="3"/>
        <v>0</v>
      </c>
      <c r="J54" s="6">
        <f t="shared" si="4"/>
        <v>-75.78335942018656</v>
      </c>
    </row>
    <row r="55" spans="1:10" ht="15">
      <c r="A55" s="7" t="s">
        <v>52</v>
      </c>
      <c r="B55" s="8">
        <v>92.39199999999998</v>
      </c>
      <c r="C55" s="8">
        <v>7.609999999999999</v>
      </c>
      <c r="D55" s="8">
        <f t="shared" si="0"/>
        <v>100.00199999999998</v>
      </c>
      <c r="E55" s="8">
        <v>0</v>
      </c>
      <c r="F55" s="8">
        <v>0</v>
      </c>
      <c r="G55" s="8"/>
      <c r="H55" s="9">
        <f t="shared" si="2"/>
        <v>-100</v>
      </c>
      <c r="I55" s="9">
        <f t="shared" si="3"/>
        <v>-100</v>
      </c>
      <c r="J55" s="10">
        <f t="shared" si="4"/>
        <v>-100</v>
      </c>
    </row>
    <row r="56" spans="1:10" ht="15">
      <c r="A56" s="11" t="s">
        <v>53</v>
      </c>
      <c r="B56" s="4">
        <v>12795.93</v>
      </c>
      <c r="C56" s="4">
        <v>92.63699999999999</v>
      </c>
      <c r="D56" s="4">
        <f t="shared" si="0"/>
        <v>12888.567000000001</v>
      </c>
      <c r="E56" s="4">
        <v>13297.420999999998</v>
      </c>
      <c r="F56" s="4">
        <v>62.43900000000001</v>
      </c>
      <c r="G56" s="4">
        <f t="shared" si="1"/>
        <v>13359.859999999999</v>
      </c>
      <c r="H56" s="5">
        <f t="shared" si="2"/>
        <v>3.919144603010474</v>
      </c>
      <c r="I56" s="5">
        <f t="shared" si="3"/>
        <v>-32.598205900450125</v>
      </c>
      <c r="J56" s="6">
        <f t="shared" si="4"/>
        <v>3.6566749429940337</v>
      </c>
    </row>
    <row r="57" spans="1:10" ht="15">
      <c r="A57" s="7" t="s">
        <v>62</v>
      </c>
      <c r="B57" s="8">
        <v>562.3620000000001</v>
      </c>
      <c r="C57" s="8">
        <v>431.59299999999996</v>
      </c>
      <c r="D57" s="8">
        <f t="shared" si="0"/>
        <v>993.955</v>
      </c>
      <c r="E57" s="8">
        <v>629.663</v>
      </c>
      <c r="F57" s="8">
        <v>517.145</v>
      </c>
      <c r="G57" s="8">
        <f t="shared" si="1"/>
        <v>1146.808</v>
      </c>
      <c r="H57" s="9">
        <f t="shared" si="2"/>
        <v>11.967558263182775</v>
      </c>
      <c r="I57" s="9">
        <f t="shared" si="3"/>
        <v>19.822378954246254</v>
      </c>
      <c r="J57" s="10">
        <f t="shared" si="4"/>
        <v>15.37826159131952</v>
      </c>
    </row>
    <row r="58" spans="1:10" ht="15">
      <c r="A58" s="11" t="s">
        <v>63</v>
      </c>
      <c r="B58" s="4">
        <v>0</v>
      </c>
      <c r="C58" s="4">
        <v>551.544</v>
      </c>
      <c r="D58" s="4">
        <f t="shared" si="0"/>
        <v>551.544</v>
      </c>
      <c r="E58" s="4">
        <v>66.30499999999999</v>
      </c>
      <c r="F58" s="4">
        <v>504.405</v>
      </c>
      <c r="G58" s="4">
        <f t="shared" si="1"/>
        <v>570.7099999999999</v>
      </c>
      <c r="H58" s="5">
        <f t="shared" si="2"/>
        <v>0</v>
      </c>
      <c r="I58" s="5">
        <f t="shared" si="3"/>
        <v>-8.54673425873548</v>
      </c>
      <c r="J58" s="6">
        <f t="shared" si="4"/>
        <v>3.4749720783835816</v>
      </c>
    </row>
    <row r="59" spans="1:10" ht="15">
      <c r="A59" s="13" t="s">
        <v>54</v>
      </c>
      <c r="B59" s="30">
        <f>+B60-SUM(B5+B9+B31+B19+B57+B58)</f>
        <v>713350.9700000001</v>
      </c>
      <c r="C59" s="30">
        <f>+C60-SUM(C5+C9+C31+C19+C57+C58)</f>
        <v>2011888.1469999996</v>
      </c>
      <c r="D59" s="30">
        <f>+D60-SUM(D5+D9+D31+D19+D57+D58)</f>
        <v>2725239.1169999996</v>
      </c>
      <c r="E59" s="30">
        <f>+E60-SUM(E5+E9+E31+E19+E57+E58)</f>
        <v>748538.691</v>
      </c>
      <c r="F59" s="30">
        <f>+F60-SUM(F5+F9+F31+F19+F57+F58)</f>
        <v>2293986.9359999993</v>
      </c>
      <c r="G59" s="30">
        <f>+G60-SUM(G5+G9+G31+G19+G57+G58)</f>
        <v>3042525.6269999994</v>
      </c>
      <c r="H59" s="31">
        <f>+((E59-B59)/B59)*100</f>
        <v>4.932736125668954</v>
      </c>
      <c r="I59" s="31">
        <f>+((F59-C59)/C59)*100</f>
        <v>14.021594064294653</v>
      </c>
      <c r="J59" s="31">
        <f>+((G59-D59)/D59)*100</f>
        <v>11.642520027720556</v>
      </c>
    </row>
    <row r="60" spans="1:10" ht="15">
      <c r="A60" s="16" t="s">
        <v>55</v>
      </c>
      <c r="B60" s="32">
        <f>SUM(B4:B58)</f>
        <v>857335.1950000001</v>
      </c>
      <c r="C60" s="32">
        <f>SUM(C4:C58)</f>
        <v>2219578.5039999997</v>
      </c>
      <c r="D60" s="32">
        <f>SUM(D4:D58)</f>
        <v>3076913.6989999996</v>
      </c>
      <c r="E60" s="32">
        <f>SUM(E4:E58)</f>
        <v>891157.454</v>
      </c>
      <c r="F60" s="32">
        <f>SUM(F4:F58)</f>
        <v>2494364.2058999995</v>
      </c>
      <c r="G60" s="32">
        <f>SUM(G4:G58)</f>
        <v>3385521.6598999994</v>
      </c>
      <c r="H60" s="33">
        <f>+((E60-B60)/B60)*100</f>
        <v>3.9450449715878</v>
      </c>
      <c r="I60" s="33">
        <f>+((F60-C60)/C60)*100</f>
        <v>12.380084840648637</v>
      </c>
      <c r="J60" s="33">
        <f>+((G60-D60)/D60)*100</f>
        <v>10.029789298292565</v>
      </c>
    </row>
    <row r="61" spans="1:10" ht="15">
      <c r="A61" s="34"/>
      <c r="B61" s="35"/>
      <c r="C61" s="35"/>
      <c r="D61" s="35"/>
      <c r="E61" s="35"/>
      <c r="F61" s="35"/>
      <c r="G61" s="35"/>
      <c r="H61" s="35"/>
      <c r="I61" s="35"/>
      <c r="J61" s="36"/>
    </row>
    <row r="62" spans="1:10" ht="15">
      <c r="A62" s="34" t="s">
        <v>72</v>
      </c>
      <c r="B62" s="35"/>
      <c r="C62" s="35"/>
      <c r="D62" s="35"/>
      <c r="E62" s="35"/>
      <c r="F62" s="35"/>
      <c r="G62" s="35"/>
      <c r="H62" s="35"/>
      <c r="I62" s="35"/>
      <c r="J62" s="36"/>
    </row>
    <row r="63" spans="1:10" ht="15.75" thickBot="1">
      <c r="A63" s="37"/>
      <c r="B63" s="38"/>
      <c r="C63" s="38"/>
      <c r="D63" s="38"/>
      <c r="E63" s="38"/>
      <c r="F63" s="38"/>
      <c r="G63" s="38"/>
      <c r="H63" s="38"/>
      <c r="I63" s="38"/>
      <c r="J63" s="39"/>
    </row>
    <row r="64" spans="1:10" ht="45.75" customHeight="1">
      <c r="A64" s="57" t="s">
        <v>64</v>
      </c>
      <c r="B64" s="57"/>
      <c r="C64" s="57"/>
      <c r="D64" s="57"/>
      <c r="E64" s="57"/>
      <c r="F64" s="57"/>
      <c r="G64" s="57"/>
      <c r="H64" s="57"/>
      <c r="I64" s="57"/>
      <c r="J64" s="57"/>
    </row>
  </sheetData>
  <sheetProtection/>
  <mergeCells count="6">
    <mergeCell ref="A64:J64"/>
    <mergeCell ref="A1:J1"/>
    <mergeCell ref="A2:A3"/>
    <mergeCell ref="B2:D2"/>
    <mergeCell ref="E2:G2"/>
    <mergeCell ref="H2:J2"/>
  </mergeCells>
  <conditionalFormatting sqref="B4:J58">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Sevim Taşdemir</cp:lastModifiedBy>
  <cp:lastPrinted>2018-01-03T11:22:58Z</cp:lastPrinted>
  <dcterms:created xsi:type="dcterms:W3CDTF">2017-03-06T11:35:15Z</dcterms:created>
  <dcterms:modified xsi:type="dcterms:W3CDTF">2018-01-10T23:15:07Z</dcterms:modified>
  <cp:category/>
  <cp:version/>
  <cp:contentType/>
  <cp:contentStatus/>
</cp:coreProperties>
</file>