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<sst xmlns="http://schemas.openxmlformats.org/spreadsheetml/2006/main" count="314" uniqueCount="81">
  <si>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</si>
  <si>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</si>
  <si>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</si>
  <si>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</si>
  <si>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</si>
  <si>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</si>
  <si>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</si>
  <si>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</si>
  <si>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</si>
  <si>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</si>
  <si>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</si>
  <si>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</si>
  <si>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</si>
  <si>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</si>
  <si>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</si>
  <si>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</si>
  <si>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</si>
  <si>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</si>
  <si>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</si>
  <si>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</si>
  <si>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</si>
  <si>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</si>
  <si>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</si>
  <si>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</si>
  <si>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</si>
  <si>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</si>
  <si>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</si>
  <si>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</si>
  <si>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</si>
  <si>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</si>
  <si>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</si>
  <si>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</si>
  <si>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</si>
  <si>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</si>
  <si>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</si>
  <si>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</si>
  <si>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</si>
  <si>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</si>
  <si>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</si>
  <si>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</si>
  <si>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</si>
  <si>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</si>
  <si>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</si>
  <si>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</si>
  <si>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</si>
  <si>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</si>
  <si>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</si>
  <si>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</si>
  <si>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</si>
  <si>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</si>
  <si>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</si>
  <si>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</si>
  <si>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</si>
  <si>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</si>
  <si>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</si>
  <si>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</si>
  <si>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</si>
  <si>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</si>
  <si>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</si>
  <si>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</si>
  <si>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</si>
  <si>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</si>
  <si>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</si>
  <si>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</si>
  <si>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</si>
  <si>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</si>
  <si>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</si>
  <si>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</si>
  <si>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</si>
  <si>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</si>
  <si>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</si>
  <si>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</si>
  <si>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</si>
  <si>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</si>
  <si>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Erzincan Yıldırım Akbulut</t>
  </si>
  <si>
    <t>2022 NİSAN SONU
(Kesin Olmayan)</t>
  </si>
  <si>
    <t xml:space="preserve"> 2022/2021 (%)</t>
  </si>
  <si>
    <t>2021 NİSAN SONU</t>
  </si>
  <si>
    <t>TÜROB ÇALIŞMASI                                                                                                       TEKİL YOLCU SAYISI (DHMİ VERİLERİ / 2)</t>
  </si>
  <si>
    <t>2022/2021 Fark</t>
  </si>
  <si>
    <t>Ocak-Nisan 2022 Dönemi Günlük Yolcu Sayısı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</si>
</sst>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8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4" fontId="9" fillId="34" borderId="0" xfId="41" applyNumberFormat="1" applyFont="1" applyFill="1" applyBorder="1" applyAlignment="1">
      <alignment horizontal="right" vertical="center"/>
    </xf>
    <xf numFmtId="166" fontId="10" fillId="39" borderId="16" xfId="59" applyNumberFormat="1" applyFont="1" applyFill="1" applyBorder="1" applyAlignment="1">
      <alignment vertical="center"/>
    </xf>
    <xf numFmtId="3" fontId="10" fillId="39" borderId="16" xfId="59" applyNumberFormat="1" applyFont="1" applyFill="1" applyBorder="1" applyAlignment="1">
      <alignment vertical="center"/>
    </xf>
    <xf numFmtId="3" fontId="0" fillId="0" borderId="0" xfId="0" applyNumberFormat="1" applyAlignment="1">
      <alignment/>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10" borderId="0" xfId="0" applyFill="1" applyAlignment="1">
      <alignment horizontal="center"/>
    </xf>
    <xf numFmtId="0" fontId="40" fillId="40" borderId="0" xfId="0" applyFont="1" applyFill="1" applyAlignment="1">
      <alignment horizontal="center" vertical="center" wrapText="1"/>
    </xf>
    <xf numFmtId="0" fontId="40" fillId="3" borderId="0" xfId="0" applyFont="1" applyFill="1" applyAlignment="1">
      <alignment horizontal="center" vertical="center" wrapText="1"/>
    </xf>
    <xf numFmtId="0" fontId="40" fillId="17" borderId="0" xfId="0" applyFont="1" applyFill="1" applyAlignment="1">
      <alignment horizontal="center"/>
    </xf>
    <xf numFmtId="0" fontId="40" fillId="6" borderId="0" xfId="0" applyFont="1" applyFill="1" applyAlignment="1">
      <alignment horizontal="center"/>
    </xf>
    <xf numFmtId="0" fontId="40" fillId="7" borderId="0" xfId="0" applyFont="1" applyFill="1" applyAlignment="1">
      <alignment horizontal="center"/>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0"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A9" sqref="A9"/>
    </sheetView>
  </sheetViews>
  <sheetFormatPr defaultColWidth="9.140625" defaultRowHeight="15"/>
  <cols>
    <col min="1" max="1" width="41.140625" style="0" bestFit="1" customWidth="1"/>
    <col min="2" max="10" width="14.28125" style="0" customWidth="1"/>
    <col min="12" max="12" width="10.28125" style="0" customWidth="1"/>
    <col min="13" max="13" width="10.00390625" style="0" customWidth="1"/>
    <col min="14" max="14" width="12.7109375" style="0" customWidth="1"/>
    <col min="15" max="16" width="10.28125" style="0" customWidth="1"/>
    <col min="17" max="17" width="10.57421875" style="0" customWidth="1"/>
  </cols>
  <sheetData>
    <row r="1" spans="1:19" ht="25.5" customHeight="1">
      <c r="A1" s="54" t="s">
        <v>58</v>
      </c>
      <c r="B1" s="55"/>
      <c r="C1" s="55"/>
      <c r="D1" s="55"/>
      <c r="E1" s="55"/>
      <c r="F1" s="55"/>
      <c r="G1" s="55"/>
      <c r="H1" s="55"/>
      <c r="I1" s="55"/>
      <c r="J1" s="56"/>
      <c r="L1" s="70" t="s">
        <v>2</v>
      </c>
      <c r="M1" s="70" t="s">
        <v>3</v>
      </c>
      <c r="N1" s="71" t="s">
        <v>2</v>
      </c>
      <c r="O1" s="71" t="s">
        <v>3</v>
      </c>
      <c r="P1" s="72" t="s">
        <v>2</v>
      </c>
      <c r="Q1" s="72" t="s">
        <v>3</v>
      </c>
      <c r="R1" s="73" t="s">
        <v>2</v>
      </c>
      <c r="S1" s="73" t="s">
        <v>3</v>
      </c>
    </row>
    <row r="2" spans="1:19" ht="35.25" customHeight="1">
      <c r="A2" s="68" t="s">
        <v>1</v>
      </c>
      <c r="B2" s="59" t="s">
        <v>77</v>
      </c>
      <c r="C2" s="59"/>
      <c r="D2" s="59"/>
      <c r="E2" s="59" t="s">
        <v>75</v>
      </c>
      <c r="F2" s="59"/>
      <c r="G2" s="59"/>
      <c r="H2" s="60" t="s">
        <v>76</v>
      </c>
      <c r="I2" s="60"/>
      <c r="J2" s="61"/>
      <c r="L2" s="74" t="s">
        <v>78</v>
      </c>
      <c r="M2" s="74"/>
      <c r="N2" s="74"/>
      <c r="O2" s="74"/>
      <c r="P2" s="74"/>
      <c r="Q2" s="74"/>
      <c r="R2" s="75" t="s">
        <v>80</v>
      </c>
      <c r="S2" s="75"/>
    </row>
    <row r="3" spans="1:19" ht="15">
      <c r="A3" s="69"/>
      <c r="B3" s="1" t="s">
        <v>2</v>
      </c>
      <c r="C3" s="1" t="s">
        <v>3</v>
      </c>
      <c r="D3" s="1" t="s">
        <v>4</v>
      </c>
      <c r="E3" s="1" t="s">
        <v>2</v>
      </c>
      <c r="F3" s="1" t="s">
        <v>3</v>
      </c>
      <c r="G3" s="1" t="s">
        <v>4</v>
      </c>
      <c r="H3" s="1" t="s">
        <v>2</v>
      </c>
      <c r="I3" s="1" t="s">
        <v>3</v>
      </c>
      <c r="J3" s="2" t="s">
        <v>4</v>
      </c>
      <c r="L3" s="76">
        <v>2021</v>
      </c>
      <c r="M3" s="76"/>
      <c r="N3" s="77">
        <v>2022</v>
      </c>
      <c r="O3" s="77"/>
      <c r="P3" s="78" t="s">
        <v>79</v>
      </c>
      <c r="Q3" s="78"/>
      <c r="R3" s="75"/>
      <c r="S3" s="75"/>
    </row>
    <row r="4" spans="1:19" ht="15">
      <c r="A4" s="10" t="s">
        <v>5</v>
      </c>
      <c r="B4" s="3">
        <v>47</v>
      </c>
      <c r="C4" s="3">
        <v>0</v>
      </c>
      <c r="D4" s="3">
        <v>47</v>
      </c>
      <c r="E4" s="3">
        <v>0</v>
      </c>
      <c r="F4" s="3">
        <v>0</v>
      </c>
      <c r="G4" s="3">
        <v>0</v>
      </c>
      <c r="H4" s="4"/>
      <c r="I4" s="4"/>
      <c r="J4" s="5"/>
      <c r="L4" s="79">
        <f>B4/2</f>
        <v>23.5</v>
      </c>
      <c r="M4" s="79">
        <f>C4/2</f>
        <v>0</v>
      </c>
      <c r="N4" s="80">
        <f>E4/2</f>
        <v>0</v>
      </c>
      <c r="O4" s="80">
        <f>F4/2</f>
        <v>0</v>
      </c>
      <c r="P4" s="81">
        <f>N4-L4</f>
        <v>-23.5</v>
      </c>
      <c r="Q4" s="81">
        <f>O4-M4</f>
        <v>0</v>
      </c>
      <c r="R4" s="82">
        <f>N4/120</f>
        <v>0</v>
      </c>
      <c r="S4" s="82">
        <f>O4/120</f>
        <v>0</v>
      </c>
    </row>
    <row r="5" spans="1:19" ht="15">
      <c r="A5" s="6" t="s">
        <v>68</v>
      </c>
      <c r="B5" s="7">
        <v>1991136</v>
      </c>
      <c r="C5" s="7">
        <v>5566705</v>
      </c>
      <c r="D5" s="7">
        <v>7557841</v>
      </c>
      <c r="E5" s="7">
        <v>3998848</v>
      </c>
      <c r="F5" s="7">
        <v>11867523</v>
      </c>
      <c r="G5" s="7">
        <v>15866371</v>
      </c>
      <c r="H5" s="8">
        <f>+_xlfn.IFERROR(((E5-B5)/B5)*100,0)</f>
        <v>100.83248959388007</v>
      </c>
      <c r="I5" s="8">
        <f>+_xlfn.IFERROR(((F5-C5)/C5)*100,0)</f>
        <v>113.1875678700416</v>
      </c>
      <c r="J5" s="9">
        <f>+_xlfn.IFERROR(((G5-D5)/D5)*100,0)</f>
        <v>109.93258524491321</v>
      </c>
      <c r="L5" s="79">
        <f>B5/2</f>
        <v>995568</v>
      </c>
      <c r="M5" s="79">
        <f>C5/2</f>
        <v>2783352.5</v>
      </c>
      <c r="N5" s="80">
        <f>E5/2</f>
        <v>1999424</v>
      </c>
      <c r="O5" s="80">
        <f>F5/2</f>
        <v>5933761.5</v>
      </c>
      <c r="P5" s="81">
        <f>N5-L5</f>
        <v>1003856</v>
      </c>
      <c r="Q5" s="81">
        <f>O5-M5</f>
        <v>3150409</v>
      </c>
      <c r="R5" s="82">
        <f>N5/120</f>
        <v>16661.866666666665</v>
      </c>
      <c r="S5" s="82">
        <f>O5/120</f>
        <v>49448.0125</v>
      </c>
    </row>
    <row r="6" spans="1:19" ht="15">
      <c r="A6" s="10" t="s">
        <v>52</v>
      </c>
      <c r="B6" s="3">
        <v>3916999</v>
      </c>
      <c r="C6" s="3">
        <v>1623688</v>
      </c>
      <c r="D6" s="3">
        <v>5540687</v>
      </c>
      <c r="E6" s="3">
        <v>4274063</v>
      </c>
      <c r="F6" s="3">
        <v>4188629</v>
      </c>
      <c r="G6" s="3">
        <v>8462692</v>
      </c>
      <c r="H6" s="4">
        <f aca="true" t="shared" si="0" ref="H6:H59">+_xlfn.IFERROR(((E6-B6)/B6)*100,0)</f>
        <v>9.115754178134843</v>
      </c>
      <c r="I6" s="4">
        <f aca="true" t="shared" si="1" ref="I6:I59">+_xlfn.IFERROR(((F6-C6)/C6)*100,0)</f>
        <v>157.9700656776425</v>
      </c>
      <c r="J6" s="5">
        <f aca="true" t="shared" si="2" ref="J6:J59">+_xlfn.IFERROR(((G6-D6)/D6)*100,0)</f>
        <v>52.73723276553972</v>
      </c>
      <c r="L6" s="79">
        <f aca="true" t="shared" si="3" ref="L6:M61">B6/2</f>
        <v>1958499.5</v>
      </c>
      <c r="M6" s="79">
        <f t="shared" si="3"/>
        <v>811844</v>
      </c>
      <c r="N6" s="80">
        <f aca="true" t="shared" si="4" ref="N6:O61">E6/2</f>
        <v>2137031.5</v>
      </c>
      <c r="O6" s="80">
        <f t="shared" si="4"/>
        <v>2094314.5</v>
      </c>
      <c r="P6" s="81">
        <f aca="true" t="shared" si="5" ref="P6:Q61">N6-L6</f>
        <v>178532</v>
      </c>
      <c r="Q6" s="81">
        <f t="shared" si="5"/>
        <v>1282470.5</v>
      </c>
      <c r="R6" s="82">
        <f aca="true" t="shared" si="6" ref="R6:R59">N6/120</f>
        <v>17808.595833333333</v>
      </c>
      <c r="S6" s="82">
        <f aca="true" t="shared" si="7" ref="S6:S59">O6/120</f>
        <v>17452.620833333334</v>
      </c>
    </row>
    <row r="7" spans="1:19" ht="15">
      <c r="A7" s="6" t="s">
        <v>6</v>
      </c>
      <c r="B7" s="7">
        <v>1343184</v>
      </c>
      <c r="C7" s="7">
        <v>142740</v>
      </c>
      <c r="D7" s="7">
        <v>1485924</v>
      </c>
      <c r="E7" s="7">
        <v>2032135</v>
      </c>
      <c r="F7" s="7">
        <v>427311</v>
      </c>
      <c r="G7" s="7">
        <v>2459446</v>
      </c>
      <c r="H7" s="8">
        <f t="shared" si="0"/>
        <v>51.29237691932006</v>
      </c>
      <c r="I7" s="8">
        <f t="shared" si="1"/>
        <v>199.36317780580075</v>
      </c>
      <c r="J7" s="9">
        <f t="shared" si="2"/>
        <v>65.51627135708152</v>
      </c>
      <c r="L7" s="79">
        <f t="shared" si="3"/>
        <v>671592</v>
      </c>
      <c r="M7" s="79">
        <f t="shared" si="3"/>
        <v>71370</v>
      </c>
      <c r="N7" s="80">
        <f t="shared" si="4"/>
        <v>1016067.5</v>
      </c>
      <c r="O7" s="80">
        <f t="shared" si="4"/>
        <v>213655.5</v>
      </c>
      <c r="P7" s="81">
        <f t="shared" si="5"/>
        <v>344475.5</v>
      </c>
      <c r="Q7" s="81">
        <f t="shared" si="5"/>
        <v>142285.5</v>
      </c>
      <c r="R7" s="82">
        <f t="shared" si="6"/>
        <v>8467.229166666666</v>
      </c>
      <c r="S7" s="82">
        <f t="shared" si="7"/>
        <v>1780.4625</v>
      </c>
    </row>
    <row r="8" spans="1:19" ht="15">
      <c r="A8" s="10" t="s">
        <v>7</v>
      </c>
      <c r="B8" s="3">
        <v>1381919</v>
      </c>
      <c r="C8" s="3">
        <v>123112</v>
      </c>
      <c r="D8" s="3">
        <v>1505031</v>
      </c>
      <c r="E8" s="3">
        <v>1815783</v>
      </c>
      <c r="F8" s="3">
        <v>552657</v>
      </c>
      <c r="G8" s="3">
        <v>2368440</v>
      </c>
      <c r="H8" s="4">
        <f t="shared" si="0"/>
        <v>31.395761980260783</v>
      </c>
      <c r="I8" s="4">
        <f t="shared" si="1"/>
        <v>348.90587432581714</v>
      </c>
      <c r="J8" s="5">
        <f t="shared" si="2"/>
        <v>57.36818710046504</v>
      </c>
      <c r="L8" s="79">
        <f t="shared" si="3"/>
        <v>690959.5</v>
      </c>
      <c r="M8" s="79">
        <f t="shared" si="3"/>
        <v>61556</v>
      </c>
      <c r="N8" s="80">
        <f t="shared" si="4"/>
        <v>907891.5</v>
      </c>
      <c r="O8" s="80">
        <f t="shared" si="4"/>
        <v>276328.5</v>
      </c>
      <c r="P8" s="81">
        <f t="shared" si="5"/>
        <v>216932</v>
      </c>
      <c r="Q8" s="81">
        <f t="shared" si="5"/>
        <v>214772.5</v>
      </c>
      <c r="R8" s="82">
        <f t="shared" si="6"/>
        <v>7565.7625</v>
      </c>
      <c r="S8" s="82">
        <f t="shared" si="7"/>
        <v>2302.7375</v>
      </c>
    </row>
    <row r="9" spans="1:19" ht="15">
      <c r="A9" s="6" t="s">
        <v>8</v>
      </c>
      <c r="B9" s="7">
        <v>925563</v>
      </c>
      <c r="C9" s="7">
        <v>825743</v>
      </c>
      <c r="D9" s="7">
        <v>1751306</v>
      </c>
      <c r="E9" s="7">
        <v>1572163</v>
      </c>
      <c r="F9" s="7">
        <v>2102630</v>
      </c>
      <c r="G9" s="7">
        <v>3674793</v>
      </c>
      <c r="H9" s="8">
        <f t="shared" si="0"/>
        <v>69.86018239709236</v>
      </c>
      <c r="I9" s="8">
        <f t="shared" si="1"/>
        <v>154.63491667504297</v>
      </c>
      <c r="J9" s="9">
        <f t="shared" si="2"/>
        <v>109.8315771201606</v>
      </c>
      <c r="L9" s="79">
        <f t="shared" si="3"/>
        <v>462781.5</v>
      </c>
      <c r="M9" s="79">
        <f t="shared" si="3"/>
        <v>412871.5</v>
      </c>
      <c r="N9" s="80">
        <f t="shared" si="4"/>
        <v>786081.5</v>
      </c>
      <c r="O9" s="80">
        <f t="shared" si="4"/>
        <v>1051315</v>
      </c>
      <c r="P9" s="81">
        <f t="shared" si="5"/>
        <v>323300</v>
      </c>
      <c r="Q9" s="81">
        <f t="shared" si="5"/>
        <v>638443.5</v>
      </c>
      <c r="R9" s="82">
        <f t="shared" si="6"/>
        <v>6550.679166666667</v>
      </c>
      <c r="S9" s="82">
        <f t="shared" si="7"/>
        <v>8760.958333333334</v>
      </c>
    </row>
    <row r="10" spans="1:19" ht="15">
      <c r="A10" s="10" t="s">
        <v>53</v>
      </c>
      <c r="B10" s="3">
        <v>56831</v>
      </c>
      <c r="C10" s="3">
        <v>22840</v>
      </c>
      <c r="D10" s="3">
        <v>79671</v>
      </c>
      <c r="E10" s="3">
        <v>100072</v>
      </c>
      <c r="F10" s="3">
        <v>44882</v>
      </c>
      <c r="G10" s="3">
        <v>144954</v>
      </c>
      <c r="H10" s="4">
        <f t="shared" si="0"/>
        <v>76.08699477397899</v>
      </c>
      <c r="I10" s="4">
        <f t="shared" si="1"/>
        <v>96.5061295971979</v>
      </c>
      <c r="J10" s="5">
        <f t="shared" si="2"/>
        <v>81.94073125729562</v>
      </c>
      <c r="L10" s="79">
        <f t="shared" si="3"/>
        <v>28415.5</v>
      </c>
      <c r="M10" s="79">
        <f t="shared" si="3"/>
        <v>11420</v>
      </c>
      <c r="N10" s="80">
        <f t="shared" si="4"/>
        <v>50036</v>
      </c>
      <c r="O10" s="80">
        <f t="shared" si="4"/>
        <v>22441</v>
      </c>
      <c r="P10" s="81">
        <f t="shared" si="5"/>
        <v>21620.5</v>
      </c>
      <c r="Q10" s="81">
        <f t="shared" si="5"/>
        <v>11021</v>
      </c>
      <c r="R10" s="82">
        <f t="shared" si="6"/>
        <v>416.96666666666664</v>
      </c>
      <c r="S10" s="82">
        <f t="shared" si="7"/>
        <v>187.00833333333333</v>
      </c>
    </row>
    <row r="11" spans="1:19" ht="15">
      <c r="A11" s="6" t="s">
        <v>9</v>
      </c>
      <c r="B11" s="7">
        <v>167510</v>
      </c>
      <c r="C11" s="7">
        <v>4377</v>
      </c>
      <c r="D11" s="7">
        <v>171887</v>
      </c>
      <c r="E11" s="7">
        <v>298084</v>
      </c>
      <c r="F11" s="7">
        <v>54759</v>
      </c>
      <c r="G11" s="7">
        <v>352843</v>
      </c>
      <c r="H11" s="8">
        <f t="shared" si="0"/>
        <v>77.94997313593218</v>
      </c>
      <c r="I11" s="8">
        <f t="shared" si="1"/>
        <v>1151.0623714873202</v>
      </c>
      <c r="J11" s="9">
        <f t="shared" si="2"/>
        <v>105.27614072035698</v>
      </c>
      <c r="L11" s="79">
        <f t="shared" si="3"/>
        <v>83755</v>
      </c>
      <c r="M11" s="79">
        <f t="shared" si="3"/>
        <v>2188.5</v>
      </c>
      <c r="N11" s="80">
        <f t="shared" si="4"/>
        <v>149042</v>
      </c>
      <c r="O11" s="80">
        <f t="shared" si="4"/>
        <v>27379.5</v>
      </c>
      <c r="P11" s="81">
        <f t="shared" si="5"/>
        <v>65287</v>
      </c>
      <c r="Q11" s="81">
        <f t="shared" si="5"/>
        <v>25191</v>
      </c>
      <c r="R11" s="82">
        <f t="shared" si="6"/>
        <v>1242.0166666666667</v>
      </c>
      <c r="S11" s="82">
        <f t="shared" si="7"/>
        <v>228.1625</v>
      </c>
    </row>
    <row r="12" spans="1:19" ht="15">
      <c r="A12" s="10" t="s">
        <v>10</v>
      </c>
      <c r="B12" s="3">
        <v>227758</v>
      </c>
      <c r="C12" s="3">
        <v>2012</v>
      </c>
      <c r="D12" s="3">
        <v>229770</v>
      </c>
      <c r="E12" s="3">
        <v>338432</v>
      </c>
      <c r="F12" s="3">
        <v>44463</v>
      </c>
      <c r="G12" s="3">
        <v>382895</v>
      </c>
      <c r="H12" s="4">
        <f t="shared" si="0"/>
        <v>48.59280464352514</v>
      </c>
      <c r="I12" s="4">
        <f t="shared" si="1"/>
        <v>2109.8906560636183</v>
      </c>
      <c r="J12" s="5">
        <f t="shared" si="2"/>
        <v>66.64272968620794</v>
      </c>
      <c r="L12" s="79">
        <f t="shared" si="3"/>
        <v>113879</v>
      </c>
      <c r="M12" s="79">
        <f t="shared" si="3"/>
        <v>1006</v>
      </c>
      <c r="N12" s="80">
        <f t="shared" si="4"/>
        <v>169216</v>
      </c>
      <c r="O12" s="80">
        <f t="shared" si="4"/>
        <v>22231.5</v>
      </c>
      <c r="P12" s="81">
        <f t="shared" si="5"/>
        <v>55337</v>
      </c>
      <c r="Q12" s="81">
        <f t="shared" si="5"/>
        <v>21225.5</v>
      </c>
      <c r="R12" s="82">
        <f t="shared" si="6"/>
        <v>1410.1333333333334</v>
      </c>
      <c r="S12" s="82">
        <f t="shared" si="7"/>
        <v>185.2625</v>
      </c>
    </row>
    <row r="13" spans="1:19" ht="15">
      <c r="A13" s="6" t="s">
        <v>11</v>
      </c>
      <c r="B13" s="7">
        <v>734322</v>
      </c>
      <c r="C13" s="7">
        <v>28484</v>
      </c>
      <c r="D13" s="7">
        <v>762806</v>
      </c>
      <c r="E13" s="7">
        <v>987283</v>
      </c>
      <c r="F13" s="7">
        <v>147586</v>
      </c>
      <c r="G13" s="7">
        <v>1134869</v>
      </c>
      <c r="H13" s="8">
        <f t="shared" si="0"/>
        <v>34.4482393282511</v>
      </c>
      <c r="I13" s="8">
        <f t="shared" si="1"/>
        <v>418.1364976829097</v>
      </c>
      <c r="J13" s="9">
        <f t="shared" si="2"/>
        <v>48.775573343681096</v>
      </c>
      <c r="L13" s="79">
        <f t="shared" si="3"/>
        <v>367161</v>
      </c>
      <c r="M13" s="79">
        <f t="shared" si="3"/>
        <v>14242</v>
      </c>
      <c r="N13" s="80">
        <f t="shared" si="4"/>
        <v>493641.5</v>
      </c>
      <c r="O13" s="80">
        <f t="shared" si="4"/>
        <v>73793</v>
      </c>
      <c r="P13" s="81">
        <f t="shared" si="5"/>
        <v>126480.5</v>
      </c>
      <c r="Q13" s="81">
        <f t="shared" si="5"/>
        <v>59551</v>
      </c>
      <c r="R13" s="82">
        <f t="shared" si="6"/>
        <v>4113.679166666667</v>
      </c>
      <c r="S13" s="82">
        <f t="shared" si="7"/>
        <v>614.9416666666667</v>
      </c>
    </row>
    <row r="14" spans="1:19" ht="15">
      <c r="A14" s="10" t="s">
        <v>12</v>
      </c>
      <c r="B14" s="3">
        <v>502910</v>
      </c>
      <c r="C14" s="3">
        <v>3392</v>
      </c>
      <c r="D14" s="3">
        <v>506302</v>
      </c>
      <c r="E14" s="3">
        <v>683287</v>
      </c>
      <c r="F14" s="3">
        <v>27896</v>
      </c>
      <c r="G14" s="3">
        <v>711183</v>
      </c>
      <c r="H14" s="4">
        <f t="shared" si="0"/>
        <v>35.86665606172079</v>
      </c>
      <c r="I14" s="4">
        <f t="shared" si="1"/>
        <v>722.4056603773585</v>
      </c>
      <c r="J14" s="5">
        <f t="shared" si="2"/>
        <v>40.466164463107</v>
      </c>
      <c r="L14" s="79">
        <f t="shared" si="3"/>
        <v>251455</v>
      </c>
      <c r="M14" s="79">
        <f t="shared" si="3"/>
        <v>1696</v>
      </c>
      <c r="N14" s="80">
        <f t="shared" si="4"/>
        <v>341643.5</v>
      </c>
      <c r="O14" s="80">
        <f t="shared" si="4"/>
        <v>13948</v>
      </c>
      <c r="P14" s="81">
        <f t="shared" si="5"/>
        <v>90188.5</v>
      </c>
      <c r="Q14" s="81">
        <f t="shared" si="5"/>
        <v>12252</v>
      </c>
      <c r="R14" s="82">
        <f t="shared" si="6"/>
        <v>2847.0291666666667</v>
      </c>
      <c r="S14" s="82">
        <f t="shared" si="7"/>
        <v>116.23333333333333</v>
      </c>
    </row>
    <row r="15" spans="1:19" ht="15">
      <c r="A15" s="6" t="s">
        <v>13</v>
      </c>
      <c r="B15" s="7">
        <v>228879</v>
      </c>
      <c r="C15" s="7">
        <v>1738</v>
      </c>
      <c r="D15" s="7">
        <v>230617</v>
      </c>
      <c r="E15" s="7">
        <v>295699</v>
      </c>
      <c r="F15" s="7">
        <v>2960</v>
      </c>
      <c r="G15" s="7">
        <v>298659</v>
      </c>
      <c r="H15" s="8">
        <f t="shared" si="0"/>
        <v>29.194465197768256</v>
      </c>
      <c r="I15" s="8">
        <f t="shared" si="1"/>
        <v>70.31070195627159</v>
      </c>
      <c r="J15" s="9">
        <f t="shared" si="2"/>
        <v>29.504329689485164</v>
      </c>
      <c r="L15" s="79">
        <f t="shared" si="3"/>
        <v>114439.5</v>
      </c>
      <c r="M15" s="79">
        <f t="shared" si="3"/>
        <v>869</v>
      </c>
      <c r="N15" s="80">
        <f t="shared" si="4"/>
        <v>147849.5</v>
      </c>
      <c r="O15" s="80">
        <f t="shared" si="4"/>
        <v>1480</v>
      </c>
      <c r="P15" s="81">
        <f t="shared" si="5"/>
        <v>33410</v>
      </c>
      <c r="Q15" s="81">
        <f t="shared" si="5"/>
        <v>611</v>
      </c>
      <c r="R15" s="82">
        <f t="shared" si="6"/>
        <v>1232.0791666666667</v>
      </c>
      <c r="S15" s="82">
        <f t="shared" si="7"/>
        <v>12.333333333333334</v>
      </c>
    </row>
    <row r="16" spans="1:19" ht="15">
      <c r="A16" s="10" t="s">
        <v>14</v>
      </c>
      <c r="B16" s="3">
        <v>414002</v>
      </c>
      <c r="C16" s="3">
        <v>6989</v>
      </c>
      <c r="D16" s="3">
        <v>420991</v>
      </c>
      <c r="E16" s="3">
        <v>577163</v>
      </c>
      <c r="F16" s="3">
        <v>62878</v>
      </c>
      <c r="G16" s="3">
        <v>640041</v>
      </c>
      <c r="H16" s="4">
        <f t="shared" si="0"/>
        <v>39.41067917546292</v>
      </c>
      <c r="I16" s="4">
        <f t="shared" si="1"/>
        <v>799.6709114322507</v>
      </c>
      <c r="J16" s="5">
        <f t="shared" si="2"/>
        <v>52.03199118270937</v>
      </c>
      <c r="L16" s="79">
        <f t="shared" si="3"/>
        <v>207001</v>
      </c>
      <c r="M16" s="79">
        <f t="shared" si="3"/>
        <v>3494.5</v>
      </c>
      <c r="N16" s="80">
        <f t="shared" si="4"/>
        <v>288581.5</v>
      </c>
      <c r="O16" s="80">
        <f t="shared" si="4"/>
        <v>31439</v>
      </c>
      <c r="P16" s="81">
        <f t="shared" si="5"/>
        <v>81580.5</v>
      </c>
      <c r="Q16" s="81">
        <f t="shared" si="5"/>
        <v>27944.5</v>
      </c>
      <c r="R16" s="82">
        <f t="shared" si="6"/>
        <v>2404.8458333333333</v>
      </c>
      <c r="S16" s="82">
        <f t="shared" si="7"/>
        <v>261.9916666666667</v>
      </c>
    </row>
    <row r="17" spans="1:19" ht="15">
      <c r="A17" s="6" t="s">
        <v>15</v>
      </c>
      <c r="B17" s="7">
        <v>34318</v>
      </c>
      <c r="C17" s="7">
        <v>0</v>
      </c>
      <c r="D17" s="7">
        <v>34318</v>
      </c>
      <c r="E17" s="7">
        <v>50242</v>
      </c>
      <c r="F17" s="7">
        <v>0</v>
      </c>
      <c r="G17" s="7">
        <v>50242</v>
      </c>
      <c r="H17" s="8">
        <f t="shared" si="0"/>
        <v>46.401305437379804</v>
      </c>
      <c r="I17" s="8">
        <f t="shared" si="1"/>
        <v>0</v>
      </c>
      <c r="J17" s="9">
        <f t="shared" si="2"/>
        <v>46.401305437379804</v>
      </c>
      <c r="L17" s="79">
        <f t="shared" si="3"/>
        <v>17159</v>
      </c>
      <c r="M17" s="79">
        <f t="shared" si="3"/>
        <v>0</v>
      </c>
      <c r="N17" s="80">
        <f t="shared" si="4"/>
        <v>25121</v>
      </c>
      <c r="O17" s="80">
        <f t="shared" si="4"/>
        <v>0</v>
      </c>
      <c r="P17" s="81">
        <f t="shared" si="5"/>
        <v>7962</v>
      </c>
      <c r="Q17" s="81">
        <f t="shared" si="5"/>
        <v>0</v>
      </c>
      <c r="R17" s="82">
        <f t="shared" si="6"/>
        <v>209.34166666666667</v>
      </c>
      <c r="S17" s="82">
        <f t="shared" si="7"/>
        <v>0</v>
      </c>
    </row>
    <row r="18" spans="1:19" ht="15">
      <c r="A18" s="10" t="s">
        <v>16</v>
      </c>
      <c r="B18" s="3">
        <v>72287</v>
      </c>
      <c r="C18" s="3">
        <v>0</v>
      </c>
      <c r="D18" s="3">
        <v>72287</v>
      </c>
      <c r="E18" s="3">
        <v>58090</v>
      </c>
      <c r="F18" s="3">
        <v>0</v>
      </c>
      <c r="G18" s="3">
        <v>58090</v>
      </c>
      <c r="H18" s="4">
        <f t="shared" si="0"/>
        <v>-19.63976925311605</v>
      </c>
      <c r="I18" s="4">
        <f t="shared" si="1"/>
        <v>0</v>
      </c>
      <c r="J18" s="5">
        <f t="shared" si="2"/>
        <v>-19.63976925311605</v>
      </c>
      <c r="L18" s="79">
        <f t="shared" si="3"/>
        <v>36143.5</v>
      </c>
      <c r="M18" s="79">
        <f t="shared" si="3"/>
        <v>0</v>
      </c>
      <c r="N18" s="80">
        <f t="shared" si="4"/>
        <v>29045</v>
      </c>
      <c r="O18" s="80">
        <f t="shared" si="4"/>
        <v>0</v>
      </c>
      <c r="P18" s="81">
        <f t="shared" si="5"/>
        <v>-7098.5</v>
      </c>
      <c r="Q18" s="81">
        <f t="shared" si="5"/>
        <v>0</v>
      </c>
      <c r="R18" s="82">
        <f t="shared" si="6"/>
        <v>242.04166666666666</v>
      </c>
      <c r="S18" s="82">
        <f t="shared" si="7"/>
        <v>0</v>
      </c>
    </row>
    <row r="19" spans="1:19" ht="15">
      <c r="A19" s="6" t="s">
        <v>17</v>
      </c>
      <c r="B19" s="7">
        <v>17971</v>
      </c>
      <c r="C19" s="7">
        <v>7433</v>
      </c>
      <c r="D19" s="7">
        <v>25404</v>
      </c>
      <c r="E19" s="7">
        <v>26041</v>
      </c>
      <c r="F19" s="7">
        <v>4148</v>
      </c>
      <c r="G19" s="7">
        <v>30189</v>
      </c>
      <c r="H19" s="8">
        <f t="shared" si="0"/>
        <v>44.90568137554949</v>
      </c>
      <c r="I19" s="8">
        <f t="shared" si="1"/>
        <v>-44.19480694201533</v>
      </c>
      <c r="J19" s="9">
        <f t="shared" si="2"/>
        <v>18.835616438356166</v>
      </c>
      <c r="L19" s="79">
        <f t="shared" si="3"/>
        <v>8985.5</v>
      </c>
      <c r="M19" s="79">
        <f t="shared" si="3"/>
        <v>3716.5</v>
      </c>
      <c r="N19" s="80">
        <f t="shared" si="4"/>
        <v>13020.5</v>
      </c>
      <c r="O19" s="80">
        <f t="shared" si="4"/>
        <v>2074</v>
      </c>
      <c r="P19" s="81">
        <f t="shared" si="5"/>
        <v>4035</v>
      </c>
      <c r="Q19" s="81">
        <f t="shared" si="5"/>
        <v>-1642.5</v>
      </c>
      <c r="R19" s="82">
        <f t="shared" si="6"/>
        <v>108.50416666666666</v>
      </c>
      <c r="S19" s="82">
        <f t="shared" si="7"/>
        <v>17.283333333333335</v>
      </c>
    </row>
    <row r="20" spans="1:19" ht="15">
      <c r="A20" s="10" t="s">
        <v>54</v>
      </c>
      <c r="B20" s="3">
        <v>0</v>
      </c>
      <c r="C20" s="3">
        <v>0</v>
      </c>
      <c r="D20" s="3">
        <v>0</v>
      </c>
      <c r="E20" s="3">
        <v>0</v>
      </c>
      <c r="F20" s="3">
        <v>0</v>
      </c>
      <c r="G20" s="3">
        <v>0</v>
      </c>
      <c r="H20" s="4">
        <f t="shared" si="0"/>
        <v>0</v>
      </c>
      <c r="I20" s="4">
        <f t="shared" si="1"/>
        <v>0</v>
      </c>
      <c r="J20" s="5">
        <f t="shared" si="2"/>
        <v>0</v>
      </c>
      <c r="L20" s="79">
        <f t="shared" si="3"/>
        <v>0</v>
      </c>
      <c r="M20" s="79">
        <f t="shared" si="3"/>
        <v>0</v>
      </c>
      <c r="N20" s="80">
        <f t="shared" si="4"/>
        <v>0</v>
      </c>
      <c r="O20" s="80">
        <f t="shared" si="4"/>
        <v>0</v>
      </c>
      <c r="P20" s="81">
        <f t="shared" si="5"/>
        <v>0</v>
      </c>
      <c r="Q20" s="81">
        <f t="shared" si="5"/>
        <v>0</v>
      </c>
      <c r="R20" s="82">
        <f t="shared" si="6"/>
        <v>0</v>
      </c>
      <c r="S20" s="82">
        <f t="shared" si="7"/>
        <v>0</v>
      </c>
    </row>
    <row r="21" spans="1:19" ht="15">
      <c r="A21" s="6" t="s">
        <v>18</v>
      </c>
      <c r="B21" s="7">
        <v>30697</v>
      </c>
      <c r="C21" s="7">
        <v>0</v>
      </c>
      <c r="D21" s="7">
        <v>30697</v>
      </c>
      <c r="E21" s="7">
        <v>46097</v>
      </c>
      <c r="F21" s="7">
        <v>0</v>
      </c>
      <c r="G21" s="7">
        <v>46097</v>
      </c>
      <c r="H21" s="8">
        <f t="shared" si="0"/>
        <v>50.16776883734567</v>
      </c>
      <c r="I21" s="8">
        <f t="shared" si="1"/>
        <v>0</v>
      </c>
      <c r="J21" s="9">
        <f t="shared" si="2"/>
        <v>50.16776883734567</v>
      </c>
      <c r="L21" s="79">
        <f t="shared" si="3"/>
        <v>15348.5</v>
      </c>
      <c r="M21" s="79">
        <f t="shared" si="3"/>
        <v>0</v>
      </c>
      <c r="N21" s="80">
        <f t="shared" si="4"/>
        <v>23048.5</v>
      </c>
      <c r="O21" s="80">
        <f t="shared" si="4"/>
        <v>0</v>
      </c>
      <c r="P21" s="81">
        <f t="shared" si="5"/>
        <v>7700</v>
      </c>
      <c r="Q21" s="81">
        <f t="shared" si="5"/>
        <v>0</v>
      </c>
      <c r="R21" s="82">
        <f t="shared" si="6"/>
        <v>192.07083333333333</v>
      </c>
      <c r="S21" s="82">
        <f t="shared" si="7"/>
        <v>0</v>
      </c>
    </row>
    <row r="22" spans="1:19" ht="15">
      <c r="A22" s="10" t="s">
        <v>19</v>
      </c>
      <c r="B22" s="3">
        <v>0</v>
      </c>
      <c r="C22" s="3">
        <v>0</v>
      </c>
      <c r="D22" s="3">
        <v>0</v>
      </c>
      <c r="E22" s="3">
        <v>0</v>
      </c>
      <c r="F22" s="3">
        <v>0</v>
      </c>
      <c r="G22" s="3">
        <v>0</v>
      </c>
      <c r="H22" s="4">
        <f t="shared" si="0"/>
        <v>0</v>
      </c>
      <c r="I22" s="4">
        <f t="shared" si="1"/>
        <v>0</v>
      </c>
      <c r="J22" s="5">
        <f t="shared" si="2"/>
        <v>0</v>
      </c>
      <c r="L22" s="79">
        <f t="shared" si="3"/>
        <v>0</v>
      </c>
      <c r="M22" s="79">
        <f t="shared" si="3"/>
        <v>0</v>
      </c>
      <c r="N22" s="80">
        <f t="shared" si="4"/>
        <v>0</v>
      </c>
      <c r="O22" s="80">
        <f t="shared" si="4"/>
        <v>0</v>
      </c>
      <c r="P22" s="81">
        <f t="shared" si="5"/>
        <v>0</v>
      </c>
      <c r="Q22" s="81">
        <f t="shared" si="5"/>
        <v>0</v>
      </c>
      <c r="R22" s="82">
        <f t="shared" si="6"/>
        <v>0</v>
      </c>
      <c r="S22" s="82">
        <f t="shared" si="7"/>
        <v>0</v>
      </c>
    </row>
    <row r="23" spans="1:19" ht="15">
      <c r="A23" s="6" t="s">
        <v>20</v>
      </c>
      <c r="B23" s="7">
        <v>149224</v>
      </c>
      <c r="C23" s="7">
        <v>0</v>
      </c>
      <c r="D23" s="7">
        <v>149224</v>
      </c>
      <c r="E23" s="7">
        <v>135610</v>
      </c>
      <c r="F23" s="7">
        <v>0</v>
      </c>
      <c r="G23" s="7">
        <v>135610</v>
      </c>
      <c r="H23" s="8">
        <f t="shared" si="0"/>
        <v>-9.123197340910309</v>
      </c>
      <c r="I23" s="8">
        <f t="shared" si="1"/>
        <v>0</v>
      </c>
      <c r="J23" s="9">
        <f t="shared" si="2"/>
        <v>-9.123197340910309</v>
      </c>
      <c r="L23" s="79">
        <f t="shared" si="3"/>
        <v>74612</v>
      </c>
      <c r="M23" s="79">
        <f t="shared" si="3"/>
        <v>0</v>
      </c>
      <c r="N23" s="80">
        <f t="shared" si="4"/>
        <v>67805</v>
      </c>
      <c r="O23" s="80">
        <f t="shared" si="4"/>
        <v>0</v>
      </c>
      <c r="P23" s="81">
        <f t="shared" si="5"/>
        <v>-6807</v>
      </c>
      <c r="Q23" s="81">
        <f t="shared" si="5"/>
        <v>0</v>
      </c>
      <c r="R23" s="82">
        <f t="shared" si="6"/>
        <v>565.0416666666666</v>
      </c>
      <c r="S23" s="82">
        <f t="shared" si="7"/>
        <v>0</v>
      </c>
    </row>
    <row r="24" spans="1:19" ht="15">
      <c r="A24" s="10" t="s">
        <v>21</v>
      </c>
      <c r="B24" s="3">
        <v>38311</v>
      </c>
      <c r="C24" s="3">
        <v>0</v>
      </c>
      <c r="D24" s="3">
        <v>38311</v>
      </c>
      <c r="E24" s="3">
        <v>40375</v>
      </c>
      <c r="F24" s="3">
        <v>0</v>
      </c>
      <c r="G24" s="3">
        <v>40375</v>
      </c>
      <c r="H24" s="4">
        <f t="shared" si="0"/>
        <v>5.387486622641017</v>
      </c>
      <c r="I24" s="4">
        <f t="shared" si="1"/>
        <v>0</v>
      </c>
      <c r="J24" s="5">
        <f t="shared" si="2"/>
        <v>5.387486622641017</v>
      </c>
      <c r="L24" s="79">
        <f t="shared" si="3"/>
        <v>19155.5</v>
      </c>
      <c r="M24" s="79">
        <f t="shared" si="3"/>
        <v>0</v>
      </c>
      <c r="N24" s="80">
        <f t="shared" si="4"/>
        <v>20187.5</v>
      </c>
      <c r="O24" s="80">
        <f t="shared" si="4"/>
        <v>0</v>
      </c>
      <c r="P24" s="81">
        <f t="shared" si="5"/>
        <v>1032</v>
      </c>
      <c r="Q24" s="81">
        <f t="shared" si="5"/>
        <v>0</v>
      </c>
      <c r="R24" s="82">
        <f t="shared" si="6"/>
        <v>168.22916666666666</v>
      </c>
      <c r="S24" s="82">
        <f t="shared" si="7"/>
        <v>0</v>
      </c>
    </row>
    <row r="25" spans="1:19" ht="15">
      <c r="A25" s="6" t="s">
        <v>22</v>
      </c>
      <c r="B25" s="7">
        <v>202</v>
      </c>
      <c r="C25" s="7">
        <v>24</v>
      </c>
      <c r="D25" s="7">
        <v>226</v>
      </c>
      <c r="E25" s="7">
        <v>28556</v>
      </c>
      <c r="F25" s="7">
        <v>40</v>
      </c>
      <c r="G25" s="7">
        <v>28596</v>
      </c>
      <c r="H25" s="8">
        <f t="shared" si="0"/>
        <v>14036.633663366336</v>
      </c>
      <c r="I25" s="8">
        <f t="shared" si="1"/>
        <v>66.66666666666666</v>
      </c>
      <c r="J25" s="9">
        <f t="shared" si="2"/>
        <v>12553.097345132745</v>
      </c>
      <c r="L25" s="79">
        <f t="shared" si="3"/>
        <v>101</v>
      </c>
      <c r="M25" s="79">
        <f t="shared" si="3"/>
        <v>12</v>
      </c>
      <c r="N25" s="80">
        <f t="shared" si="4"/>
        <v>14278</v>
      </c>
      <c r="O25" s="80">
        <f t="shared" si="4"/>
        <v>20</v>
      </c>
      <c r="P25" s="81">
        <f t="shared" si="5"/>
        <v>14177</v>
      </c>
      <c r="Q25" s="81">
        <f t="shared" si="5"/>
        <v>8</v>
      </c>
      <c r="R25" s="82">
        <f t="shared" si="6"/>
        <v>118.98333333333333</v>
      </c>
      <c r="S25" s="82">
        <f t="shared" si="7"/>
        <v>0.16666666666666666</v>
      </c>
    </row>
    <row r="26" spans="1:19" ht="15">
      <c r="A26" s="10" t="s">
        <v>23</v>
      </c>
      <c r="B26" s="3">
        <v>14146</v>
      </c>
      <c r="C26" s="3">
        <v>0</v>
      </c>
      <c r="D26" s="3">
        <v>14146</v>
      </c>
      <c r="E26" s="3">
        <v>23475</v>
      </c>
      <c r="F26" s="3">
        <v>0</v>
      </c>
      <c r="G26" s="3">
        <v>23475</v>
      </c>
      <c r="H26" s="4">
        <f t="shared" si="0"/>
        <v>65.9479711579245</v>
      </c>
      <c r="I26" s="4">
        <f t="shared" si="1"/>
        <v>0</v>
      </c>
      <c r="J26" s="5">
        <f t="shared" si="2"/>
        <v>65.9479711579245</v>
      </c>
      <c r="L26" s="79">
        <f t="shared" si="3"/>
        <v>7073</v>
      </c>
      <c r="M26" s="79">
        <f t="shared" si="3"/>
        <v>0</v>
      </c>
      <c r="N26" s="80">
        <f t="shared" si="4"/>
        <v>11737.5</v>
      </c>
      <c r="O26" s="80">
        <f t="shared" si="4"/>
        <v>0</v>
      </c>
      <c r="P26" s="81">
        <f t="shared" si="5"/>
        <v>4664.5</v>
      </c>
      <c r="Q26" s="81">
        <f t="shared" si="5"/>
        <v>0</v>
      </c>
      <c r="R26" s="82">
        <f t="shared" si="6"/>
        <v>97.8125</v>
      </c>
      <c r="S26" s="82">
        <f t="shared" si="7"/>
        <v>0</v>
      </c>
    </row>
    <row r="27" spans="1:19" ht="15">
      <c r="A27" s="6" t="s">
        <v>24</v>
      </c>
      <c r="B27" s="7">
        <v>0</v>
      </c>
      <c r="C27" s="7">
        <v>0</v>
      </c>
      <c r="D27" s="7">
        <v>0</v>
      </c>
      <c r="E27" s="7">
        <v>0</v>
      </c>
      <c r="F27" s="7">
        <v>0</v>
      </c>
      <c r="G27" s="7">
        <v>0</v>
      </c>
      <c r="H27" s="8">
        <f t="shared" si="0"/>
        <v>0</v>
      </c>
      <c r="I27" s="8">
        <f t="shared" si="1"/>
        <v>0</v>
      </c>
      <c r="J27" s="9">
        <f t="shared" si="2"/>
        <v>0</v>
      </c>
      <c r="L27" s="79">
        <f t="shared" si="3"/>
        <v>0</v>
      </c>
      <c r="M27" s="79">
        <f t="shared" si="3"/>
        <v>0</v>
      </c>
      <c r="N27" s="80">
        <f t="shared" si="4"/>
        <v>0</v>
      </c>
      <c r="O27" s="80">
        <f t="shared" si="4"/>
        <v>0</v>
      </c>
      <c r="P27" s="81">
        <f t="shared" si="5"/>
        <v>0</v>
      </c>
      <c r="Q27" s="81">
        <f t="shared" si="5"/>
        <v>0</v>
      </c>
      <c r="R27" s="82">
        <f t="shared" si="6"/>
        <v>0</v>
      </c>
      <c r="S27" s="82">
        <f t="shared" si="7"/>
        <v>0</v>
      </c>
    </row>
    <row r="28" spans="1:19" ht="15">
      <c r="A28" s="10" t="s">
        <v>25</v>
      </c>
      <c r="B28" s="3">
        <v>61439</v>
      </c>
      <c r="C28" s="3">
        <v>1603</v>
      </c>
      <c r="D28" s="3">
        <v>63042</v>
      </c>
      <c r="E28" s="3">
        <v>102944</v>
      </c>
      <c r="F28" s="3">
        <v>16773</v>
      </c>
      <c r="G28" s="3">
        <v>119717</v>
      </c>
      <c r="H28" s="4">
        <f t="shared" si="0"/>
        <v>67.55481046240986</v>
      </c>
      <c r="I28" s="4">
        <f t="shared" si="1"/>
        <v>946.3505926388021</v>
      </c>
      <c r="J28" s="5">
        <f t="shared" si="2"/>
        <v>89.90038387107008</v>
      </c>
      <c r="L28" s="79">
        <f t="shared" si="3"/>
        <v>30719.5</v>
      </c>
      <c r="M28" s="79">
        <f t="shared" si="3"/>
        <v>801.5</v>
      </c>
      <c r="N28" s="80">
        <f t="shared" si="4"/>
        <v>51472</v>
      </c>
      <c r="O28" s="80">
        <f t="shared" si="4"/>
        <v>8386.5</v>
      </c>
      <c r="P28" s="81">
        <f t="shared" si="5"/>
        <v>20752.5</v>
      </c>
      <c r="Q28" s="81">
        <f t="shared" si="5"/>
        <v>7585</v>
      </c>
      <c r="R28" s="82">
        <f t="shared" si="6"/>
        <v>428.93333333333334</v>
      </c>
      <c r="S28" s="82">
        <f t="shared" si="7"/>
        <v>69.8875</v>
      </c>
    </row>
    <row r="29" spans="1:19" ht="15">
      <c r="A29" s="6" t="s">
        <v>26</v>
      </c>
      <c r="B29" s="7">
        <v>393752</v>
      </c>
      <c r="C29" s="7">
        <v>1629</v>
      </c>
      <c r="D29" s="7">
        <v>395381</v>
      </c>
      <c r="E29" s="7">
        <v>446829</v>
      </c>
      <c r="F29" s="7">
        <v>19598</v>
      </c>
      <c r="G29" s="7">
        <v>466427</v>
      </c>
      <c r="H29" s="8">
        <f t="shared" si="0"/>
        <v>13.479804547024523</v>
      </c>
      <c r="I29" s="8">
        <f t="shared" si="1"/>
        <v>1103.0693677102518</v>
      </c>
      <c r="J29" s="9">
        <f t="shared" si="2"/>
        <v>17.96899699277406</v>
      </c>
      <c r="L29" s="79">
        <f t="shared" si="3"/>
        <v>196876</v>
      </c>
      <c r="M29" s="79">
        <f t="shared" si="3"/>
        <v>814.5</v>
      </c>
      <c r="N29" s="80">
        <f t="shared" si="4"/>
        <v>223414.5</v>
      </c>
      <c r="O29" s="80">
        <f t="shared" si="4"/>
        <v>9799</v>
      </c>
      <c r="P29" s="81">
        <f t="shared" si="5"/>
        <v>26538.5</v>
      </c>
      <c r="Q29" s="81">
        <f t="shared" si="5"/>
        <v>8984.5</v>
      </c>
      <c r="R29" s="82">
        <f t="shared" si="6"/>
        <v>1861.7875</v>
      </c>
      <c r="S29" s="82">
        <f t="shared" si="7"/>
        <v>81.65833333333333</v>
      </c>
    </row>
    <row r="30" spans="1:19" ht="15">
      <c r="A30" s="10" t="s">
        <v>27</v>
      </c>
      <c r="B30" s="3">
        <v>156715</v>
      </c>
      <c r="C30" s="3">
        <v>0</v>
      </c>
      <c r="D30" s="3">
        <v>156715</v>
      </c>
      <c r="E30" s="3">
        <v>169406</v>
      </c>
      <c r="F30" s="3">
        <v>3361</v>
      </c>
      <c r="G30" s="3">
        <v>172767</v>
      </c>
      <c r="H30" s="4">
        <f t="shared" si="0"/>
        <v>8.098139935551798</v>
      </c>
      <c r="I30" s="4">
        <f t="shared" si="1"/>
        <v>0</v>
      </c>
      <c r="J30" s="5">
        <f t="shared" si="2"/>
        <v>10.242797434833935</v>
      </c>
      <c r="L30" s="79">
        <f t="shared" si="3"/>
        <v>78357.5</v>
      </c>
      <c r="M30" s="79">
        <f t="shared" si="3"/>
        <v>0</v>
      </c>
      <c r="N30" s="80">
        <f t="shared" si="4"/>
        <v>84703</v>
      </c>
      <c r="O30" s="80">
        <f t="shared" si="4"/>
        <v>1680.5</v>
      </c>
      <c r="P30" s="81">
        <f t="shared" si="5"/>
        <v>6345.5</v>
      </c>
      <c r="Q30" s="81">
        <f t="shared" si="5"/>
        <v>1680.5</v>
      </c>
      <c r="R30" s="82">
        <f t="shared" si="6"/>
        <v>705.8583333333333</v>
      </c>
      <c r="S30" s="82">
        <f t="shared" si="7"/>
        <v>14.004166666666666</v>
      </c>
    </row>
    <row r="31" spans="1:19" ht="15">
      <c r="A31" s="6" t="s">
        <v>74</v>
      </c>
      <c r="B31" s="7">
        <v>60988</v>
      </c>
      <c r="C31" s="7">
        <v>4812</v>
      </c>
      <c r="D31" s="7">
        <v>65800</v>
      </c>
      <c r="E31" s="7">
        <v>66997</v>
      </c>
      <c r="F31" s="7">
        <v>5937</v>
      </c>
      <c r="G31" s="7">
        <v>72934</v>
      </c>
      <c r="H31" s="8">
        <f t="shared" si="0"/>
        <v>9.85275791959074</v>
      </c>
      <c r="I31" s="8">
        <f t="shared" si="1"/>
        <v>23.379052369077307</v>
      </c>
      <c r="J31" s="9">
        <f t="shared" si="2"/>
        <v>10.841945288753799</v>
      </c>
      <c r="L31" s="79">
        <f t="shared" si="3"/>
        <v>30494</v>
      </c>
      <c r="M31" s="79">
        <f t="shared" si="3"/>
        <v>2406</v>
      </c>
      <c r="N31" s="80">
        <f t="shared" si="4"/>
        <v>33498.5</v>
      </c>
      <c r="O31" s="80">
        <f t="shared" si="4"/>
        <v>2968.5</v>
      </c>
      <c r="P31" s="81">
        <f t="shared" si="5"/>
        <v>3004.5</v>
      </c>
      <c r="Q31" s="81">
        <f t="shared" si="5"/>
        <v>562.5</v>
      </c>
      <c r="R31" s="82">
        <f t="shared" si="6"/>
        <v>279.15416666666664</v>
      </c>
      <c r="S31" s="82">
        <f t="shared" si="7"/>
        <v>24.7375</v>
      </c>
    </row>
    <row r="32" spans="1:19" ht="15">
      <c r="A32" s="10" t="s">
        <v>55</v>
      </c>
      <c r="B32" s="3">
        <v>101</v>
      </c>
      <c r="C32" s="3">
        <v>7466</v>
      </c>
      <c r="D32" s="3">
        <v>7567</v>
      </c>
      <c r="E32" s="3">
        <v>0</v>
      </c>
      <c r="F32" s="3">
        <v>18082</v>
      </c>
      <c r="G32" s="3">
        <v>18082</v>
      </c>
      <c r="H32" s="4">
        <f t="shared" si="0"/>
        <v>-100</v>
      </c>
      <c r="I32" s="4">
        <f t="shared" si="1"/>
        <v>142.19126707741762</v>
      </c>
      <c r="J32" s="5">
        <f t="shared" si="2"/>
        <v>138.95863618342804</v>
      </c>
      <c r="L32" s="79">
        <f t="shared" si="3"/>
        <v>50.5</v>
      </c>
      <c r="M32" s="79">
        <f t="shared" si="3"/>
        <v>3733</v>
      </c>
      <c r="N32" s="80">
        <f t="shared" si="4"/>
        <v>0</v>
      </c>
      <c r="O32" s="80">
        <f t="shared" si="4"/>
        <v>9041</v>
      </c>
      <c r="P32" s="81">
        <f t="shared" si="5"/>
        <v>-50.5</v>
      </c>
      <c r="Q32" s="81">
        <f t="shared" si="5"/>
        <v>5308</v>
      </c>
      <c r="R32" s="82">
        <f t="shared" si="6"/>
        <v>0</v>
      </c>
      <c r="S32" s="82">
        <f t="shared" si="7"/>
        <v>75.34166666666667</v>
      </c>
    </row>
    <row r="33" spans="1:19" ht="15">
      <c r="A33" s="6" t="s">
        <v>67</v>
      </c>
      <c r="B33" s="7">
        <v>23238</v>
      </c>
      <c r="C33" s="7">
        <v>0</v>
      </c>
      <c r="D33" s="7">
        <v>23238</v>
      </c>
      <c r="E33" s="7">
        <v>25925</v>
      </c>
      <c r="F33" s="7">
        <v>0</v>
      </c>
      <c r="G33" s="7">
        <v>25925</v>
      </c>
      <c r="H33" s="8">
        <f t="shared" si="0"/>
        <v>11.56295722523453</v>
      </c>
      <c r="I33" s="8">
        <f t="shared" si="1"/>
        <v>0</v>
      </c>
      <c r="J33" s="9">
        <f t="shared" si="2"/>
        <v>11.56295722523453</v>
      </c>
      <c r="L33" s="79">
        <f t="shared" si="3"/>
        <v>11619</v>
      </c>
      <c r="M33" s="79">
        <f t="shared" si="3"/>
        <v>0</v>
      </c>
      <c r="N33" s="80">
        <f t="shared" si="4"/>
        <v>12962.5</v>
      </c>
      <c r="O33" s="80">
        <f t="shared" si="4"/>
        <v>0</v>
      </c>
      <c r="P33" s="81">
        <f t="shared" si="5"/>
        <v>1343.5</v>
      </c>
      <c r="Q33" s="81">
        <f t="shared" si="5"/>
        <v>0</v>
      </c>
      <c r="R33" s="82">
        <f t="shared" si="6"/>
        <v>108.02083333333333</v>
      </c>
      <c r="S33" s="82">
        <f t="shared" si="7"/>
        <v>0</v>
      </c>
    </row>
    <row r="34" spans="1:19" ht="15">
      <c r="A34" s="10" t="s">
        <v>28</v>
      </c>
      <c r="B34" s="3">
        <v>209818</v>
      </c>
      <c r="C34" s="3">
        <v>3481</v>
      </c>
      <c r="D34" s="3">
        <v>213299</v>
      </c>
      <c r="E34" s="3">
        <v>279974</v>
      </c>
      <c r="F34" s="3">
        <v>30717</v>
      </c>
      <c r="G34" s="3">
        <v>310691</v>
      </c>
      <c r="H34" s="4">
        <f t="shared" si="0"/>
        <v>33.43659743206017</v>
      </c>
      <c r="I34" s="4">
        <f t="shared" si="1"/>
        <v>782.418845159437</v>
      </c>
      <c r="J34" s="5">
        <f t="shared" si="2"/>
        <v>45.65984838184895</v>
      </c>
      <c r="L34" s="79">
        <f t="shared" si="3"/>
        <v>104909</v>
      </c>
      <c r="M34" s="79">
        <f t="shared" si="3"/>
        <v>1740.5</v>
      </c>
      <c r="N34" s="80">
        <f t="shared" si="4"/>
        <v>139987</v>
      </c>
      <c r="O34" s="80">
        <f t="shared" si="4"/>
        <v>15358.5</v>
      </c>
      <c r="P34" s="81">
        <f t="shared" si="5"/>
        <v>35078</v>
      </c>
      <c r="Q34" s="81">
        <f t="shared" si="5"/>
        <v>13618</v>
      </c>
      <c r="R34" s="82">
        <f t="shared" si="6"/>
        <v>1166.5583333333334</v>
      </c>
      <c r="S34" s="82">
        <f t="shared" si="7"/>
        <v>127.9875</v>
      </c>
    </row>
    <row r="35" spans="1:19" ht="15">
      <c r="A35" s="6" t="s">
        <v>66</v>
      </c>
      <c r="B35" s="7">
        <v>40676</v>
      </c>
      <c r="C35" s="7">
        <v>0</v>
      </c>
      <c r="D35" s="7">
        <v>40676</v>
      </c>
      <c r="E35" s="7">
        <v>52750</v>
      </c>
      <c r="F35" s="7">
        <v>0</v>
      </c>
      <c r="G35" s="7">
        <v>52750</v>
      </c>
      <c r="H35" s="8">
        <f t="shared" si="0"/>
        <v>29.683351361982496</v>
      </c>
      <c r="I35" s="8">
        <f t="shared" si="1"/>
        <v>0</v>
      </c>
      <c r="J35" s="9">
        <f t="shared" si="2"/>
        <v>29.683351361982496</v>
      </c>
      <c r="L35" s="79">
        <f t="shared" si="3"/>
        <v>20338</v>
      </c>
      <c r="M35" s="79">
        <f t="shared" si="3"/>
        <v>0</v>
      </c>
      <c r="N35" s="80">
        <f t="shared" si="4"/>
        <v>26375</v>
      </c>
      <c r="O35" s="80">
        <f t="shared" si="4"/>
        <v>0</v>
      </c>
      <c r="P35" s="81">
        <f t="shared" si="5"/>
        <v>6037</v>
      </c>
      <c r="Q35" s="81">
        <f t="shared" si="5"/>
        <v>0</v>
      </c>
      <c r="R35" s="82">
        <f t="shared" si="6"/>
        <v>219.79166666666666</v>
      </c>
      <c r="S35" s="82">
        <f t="shared" si="7"/>
        <v>0</v>
      </c>
    </row>
    <row r="36" spans="1:19" ht="15">
      <c r="A36" s="10" t="s">
        <v>29</v>
      </c>
      <c r="B36" s="3">
        <v>8210</v>
      </c>
      <c r="C36" s="3">
        <v>1108</v>
      </c>
      <c r="D36" s="3">
        <v>9318</v>
      </c>
      <c r="E36" s="3">
        <v>15441</v>
      </c>
      <c r="F36" s="3">
        <v>2443</v>
      </c>
      <c r="G36" s="3">
        <v>17884</v>
      </c>
      <c r="H36" s="4">
        <f t="shared" si="0"/>
        <v>88.07551766138855</v>
      </c>
      <c r="I36" s="4">
        <f t="shared" si="1"/>
        <v>120.48736462093864</v>
      </c>
      <c r="J36" s="5">
        <f t="shared" si="2"/>
        <v>91.92959862631466</v>
      </c>
      <c r="L36" s="79">
        <f t="shared" si="3"/>
        <v>4105</v>
      </c>
      <c r="M36" s="79">
        <f t="shared" si="3"/>
        <v>554</v>
      </c>
      <c r="N36" s="80">
        <f t="shared" si="4"/>
        <v>7720.5</v>
      </c>
      <c r="O36" s="80">
        <f t="shared" si="4"/>
        <v>1221.5</v>
      </c>
      <c r="P36" s="81">
        <f t="shared" si="5"/>
        <v>3615.5</v>
      </c>
      <c r="Q36" s="81">
        <f t="shared" si="5"/>
        <v>667.5</v>
      </c>
      <c r="R36" s="82">
        <f t="shared" si="6"/>
        <v>64.3375</v>
      </c>
      <c r="S36" s="82">
        <f t="shared" si="7"/>
        <v>10.179166666666667</v>
      </c>
    </row>
    <row r="37" spans="1:19" ht="15">
      <c r="A37" s="6" t="s">
        <v>30</v>
      </c>
      <c r="B37" s="7">
        <v>38859</v>
      </c>
      <c r="C37" s="7">
        <v>0</v>
      </c>
      <c r="D37" s="7">
        <v>38859</v>
      </c>
      <c r="E37" s="7">
        <v>46524</v>
      </c>
      <c r="F37" s="7">
        <v>0</v>
      </c>
      <c r="G37" s="7">
        <v>46524</v>
      </c>
      <c r="H37" s="8">
        <f t="shared" si="0"/>
        <v>19.725160194549527</v>
      </c>
      <c r="I37" s="8">
        <f t="shared" si="1"/>
        <v>0</v>
      </c>
      <c r="J37" s="9">
        <f t="shared" si="2"/>
        <v>19.725160194549527</v>
      </c>
      <c r="L37" s="79">
        <f t="shared" si="3"/>
        <v>19429.5</v>
      </c>
      <c r="M37" s="79">
        <f t="shared" si="3"/>
        <v>0</v>
      </c>
      <c r="N37" s="80">
        <f t="shared" si="4"/>
        <v>23262</v>
      </c>
      <c r="O37" s="80">
        <f t="shared" si="4"/>
        <v>0</v>
      </c>
      <c r="P37" s="81">
        <f t="shared" si="5"/>
        <v>3832.5</v>
      </c>
      <c r="Q37" s="81">
        <f t="shared" si="5"/>
        <v>0</v>
      </c>
      <c r="R37" s="82">
        <f t="shared" si="6"/>
        <v>193.85</v>
      </c>
      <c r="S37" s="82">
        <f t="shared" si="7"/>
        <v>0</v>
      </c>
    </row>
    <row r="38" spans="1:19" ht="15">
      <c r="A38" s="10" t="s">
        <v>31</v>
      </c>
      <c r="B38" s="3">
        <v>134781</v>
      </c>
      <c r="C38" s="3">
        <v>0</v>
      </c>
      <c r="D38" s="3">
        <v>134781</v>
      </c>
      <c r="E38" s="3">
        <v>172563</v>
      </c>
      <c r="F38" s="3">
        <v>0</v>
      </c>
      <c r="G38" s="3">
        <v>172563</v>
      </c>
      <c r="H38" s="4">
        <f t="shared" si="0"/>
        <v>28.03214102878002</v>
      </c>
      <c r="I38" s="4">
        <f t="shared" si="1"/>
        <v>0</v>
      </c>
      <c r="J38" s="5">
        <f t="shared" si="2"/>
        <v>28.03214102878002</v>
      </c>
      <c r="L38" s="79">
        <f t="shared" si="3"/>
        <v>67390.5</v>
      </c>
      <c r="M38" s="79">
        <f t="shared" si="3"/>
        <v>0</v>
      </c>
      <c r="N38" s="80">
        <f t="shared" si="4"/>
        <v>86281.5</v>
      </c>
      <c r="O38" s="80">
        <f t="shared" si="4"/>
        <v>0</v>
      </c>
      <c r="P38" s="81">
        <f t="shared" si="5"/>
        <v>18891</v>
      </c>
      <c r="Q38" s="81">
        <f t="shared" si="5"/>
        <v>0</v>
      </c>
      <c r="R38" s="82">
        <f t="shared" si="6"/>
        <v>719.0125</v>
      </c>
      <c r="S38" s="82">
        <f t="shared" si="7"/>
        <v>0</v>
      </c>
    </row>
    <row r="39" spans="1:19" ht="15">
      <c r="A39" s="6" t="s">
        <v>32</v>
      </c>
      <c r="B39" s="7">
        <v>5005</v>
      </c>
      <c r="C39" s="7">
        <v>58</v>
      </c>
      <c r="D39" s="7">
        <v>5063</v>
      </c>
      <c r="E39" s="7">
        <v>13403</v>
      </c>
      <c r="F39" s="7">
        <v>0</v>
      </c>
      <c r="G39" s="7">
        <v>13403</v>
      </c>
      <c r="H39" s="8">
        <f t="shared" si="0"/>
        <v>167.7922077922078</v>
      </c>
      <c r="I39" s="8">
        <f t="shared" si="1"/>
        <v>-100</v>
      </c>
      <c r="J39" s="9">
        <f t="shared" si="2"/>
        <v>164.72447165712026</v>
      </c>
      <c r="L39" s="79">
        <f t="shared" si="3"/>
        <v>2502.5</v>
      </c>
      <c r="M39" s="79">
        <f t="shared" si="3"/>
        <v>29</v>
      </c>
      <c r="N39" s="80">
        <f t="shared" si="4"/>
        <v>6701.5</v>
      </c>
      <c r="O39" s="80">
        <f t="shared" si="4"/>
        <v>0</v>
      </c>
      <c r="P39" s="81">
        <f t="shared" si="5"/>
        <v>4199</v>
      </c>
      <c r="Q39" s="81">
        <f t="shared" si="5"/>
        <v>-29</v>
      </c>
      <c r="R39" s="82">
        <f t="shared" si="6"/>
        <v>55.84583333333333</v>
      </c>
      <c r="S39" s="82">
        <f t="shared" si="7"/>
        <v>0</v>
      </c>
    </row>
    <row r="40" spans="1:19" ht="15">
      <c r="A40" s="10" t="s">
        <v>33</v>
      </c>
      <c r="B40" s="3">
        <v>318072</v>
      </c>
      <c r="C40" s="3">
        <v>34488</v>
      </c>
      <c r="D40" s="3">
        <v>352560</v>
      </c>
      <c r="E40" s="3">
        <v>449290</v>
      </c>
      <c r="F40" s="3">
        <v>100869</v>
      </c>
      <c r="G40" s="3">
        <v>550159</v>
      </c>
      <c r="H40" s="4">
        <f t="shared" si="0"/>
        <v>41.25418144319525</v>
      </c>
      <c r="I40" s="4">
        <f t="shared" si="1"/>
        <v>192.47564370215727</v>
      </c>
      <c r="J40" s="5">
        <f t="shared" si="2"/>
        <v>56.04691400045382</v>
      </c>
      <c r="L40" s="79">
        <f t="shared" si="3"/>
        <v>159036</v>
      </c>
      <c r="M40" s="79">
        <f t="shared" si="3"/>
        <v>17244</v>
      </c>
      <c r="N40" s="80">
        <f t="shared" si="4"/>
        <v>224645</v>
      </c>
      <c r="O40" s="80">
        <f t="shared" si="4"/>
        <v>50434.5</v>
      </c>
      <c r="P40" s="81">
        <f t="shared" si="5"/>
        <v>65609</v>
      </c>
      <c r="Q40" s="81">
        <f t="shared" si="5"/>
        <v>33190.5</v>
      </c>
      <c r="R40" s="82">
        <f t="shared" si="6"/>
        <v>1872.0416666666667</v>
      </c>
      <c r="S40" s="82">
        <f t="shared" si="7"/>
        <v>420.2875</v>
      </c>
    </row>
    <row r="41" spans="1:19" ht="15">
      <c r="A41" s="6" t="s">
        <v>34</v>
      </c>
      <c r="B41" s="7">
        <v>0</v>
      </c>
      <c r="C41" s="7">
        <v>0</v>
      </c>
      <c r="D41" s="7">
        <v>0</v>
      </c>
      <c r="E41" s="7">
        <v>0</v>
      </c>
      <c r="F41" s="7">
        <v>0</v>
      </c>
      <c r="G41" s="7">
        <v>0</v>
      </c>
      <c r="H41" s="8">
        <f t="shared" si="0"/>
        <v>0</v>
      </c>
      <c r="I41" s="8">
        <f t="shared" si="1"/>
        <v>0</v>
      </c>
      <c r="J41" s="9">
        <f t="shared" si="2"/>
        <v>0</v>
      </c>
      <c r="L41" s="79">
        <f t="shared" si="3"/>
        <v>0</v>
      </c>
      <c r="M41" s="79">
        <f t="shared" si="3"/>
        <v>0</v>
      </c>
      <c r="N41" s="80">
        <f t="shared" si="4"/>
        <v>0</v>
      </c>
      <c r="O41" s="80">
        <f t="shared" si="4"/>
        <v>0</v>
      </c>
      <c r="P41" s="81">
        <f t="shared" si="5"/>
        <v>0</v>
      </c>
      <c r="Q41" s="81">
        <f t="shared" si="5"/>
        <v>0</v>
      </c>
      <c r="R41" s="82">
        <f t="shared" si="6"/>
        <v>0</v>
      </c>
      <c r="S41" s="82">
        <f t="shared" si="7"/>
        <v>0</v>
      </c>
    </row>
    <row r="42" spans="1:19" ht="15">
      <c r="A42" s="10" t="s">
        <v>35</v>
      </c>
      <c r="B42" s="3">
        <v>134317</v>
      </c>
      <c r="C42" s="3">
        <v>4149</v>
      </c>
      <c r="D42" s="3">
        <v>138466</v>
      </c>
      <c r="E42" s="3">
        <v>164362</v>
      </c>
      <c r="F42" s="3">
        <v>21707</v>
      </c>
      <c r="G42" s="3">
        <v>186069</v>
      </c>
      <c r="H42" s="4">
        <f t="shared" si="0"/>
        <v>22.368724733280228</v>
      </c>
      <c r="I42" s="4">
        <f t="shared" si="1"/>
        <v>423.18630995420585</v>
      </c>
      <c r="J42" s="5">
        <f t="shared" si="2"/>
        <v>34.37883668192914</v>
      </c>
      <c r="L42" s="79">
        <f t="shared" si="3"/>
        <v>67158.5</v>
      </c>
      <c r="M42" s="79">
        <f t="shared" si="3"/>
        <v>2074.5</v>
      </c>
      <c r="N42" s="80">
        <f t="shared" si="4"/>
        <v>82181</v>
      </c>
      <c r="O42" s="80">
        <f t="shared" si="4"/>
        <v>10853.5</v>
      </c>
      <c r="P42" s="81">
        <f t="shared" si="5"/>
        <v>15022.5</v>
      </c>
      <c r="Q42" s="81">
        <f t="shared" si="5"/>
        <v>8779</v>
      </c>
      <c r="R42" s="82">
        <f t="shared" si="6"/>
        <v>684.8416666666667</v>
      </c>
      <c r="S42" s="82">
        <f t="shared" si="7"/>
        <v>90.44583333333334</v>
      </c>
    </row>
    <row r="43" spans="1:19" ht="15">
      <c r="A43" s="6" t="s">
        <v>36</v>
      </c>
      <c r="B43" s="7">
        <v>152295</v>
      </c>
      <c r="C43" s="7">
        <v>0</v>
      </c>
      <c r="D43" s="7">
        <v>152295</v>
      </c>
      <c r="E43" s="7">
        <v>182603</v>
      </c>
      <c r="F43" s="7">
        <v>2010</v>
      </c>
      <c r="G43" s="7">
        <v>184613</v>
      </c>
      <c r="H43" s="8">
        <f t="shared" si="0"/>
        <v>19.900850323385537</v>
      </c>
      <c r="I43" s="8">
        <f t="shared" si="1"/>
        <v>0</v>
      </c>
      <c r="J43" s="9">
        <f t="shared" si="2"/>
        <v>21.220657276995304</v>
      </c>
      <c r="L43" s="79">
        <f t="shared" si="3"/>
        <v>76147.5</v>
      </c>
      <c r="M43" s="79">
        <f t="shared" si="3"/>
        <v>0</v>
      </c>
      <c r="N43" s="80">
        <f t="shared" si="4"/>
        <v>91301.5</v>
      </c>
      <c r="O43" s="80">
        <f t="shared" si="4"/>
        <v>1005</v>
      </c>
      <c r="P43" s="81">
        <f t="shared" si="5"/>
        <v>15154</v>
      </c>
      <c r="Q43" s="81">
        <f t="shared" si="5"/>
        <v>1005</v>
      </c>
      <c r="R43" s="82">
        <f t="shared" si="6"/>
        <v>760.8458333333333</v>
      </c>
      <c r="S43" s="82">
        <f t="shared" si="7"/>
        <v>8.375</v>
      </c>
    </row>
    <row r="44" spans="1:19" ht="15">
      <c r="A44" s="10" t="s">
        <v>37</v>
      </c>
      <c r="B44" s="3">
        <v>146551</v>
      </c>
      <c r="C44" s="3">
        <v>0</v>
      </c>
      <c r="D44" s="3">
        <v>146551</v>
      </c>
      <c r="E44" s="3">
        <v>186320</v>
      </c>
      <c r="F44" s="3">
        <v>6</v>
      </c>
      <c r="G44" s="3">
        <v>186326</v>
      </c>
      <c r="H44" s="4">
        <f t="shared" si="0"/>
        <v>27.136628204515834</v>
      </c>
      <c r="I44" s="4">
        <f t="shared" si="1"/>
        <v>0</v>
      </c>
      <c r="J44" s="5">
        <f t="shared" si="2"/>
        <v>27.14072234239275</v>
      </c>
      <c r="L44" s="79">
        <f t="shared" si="3"/>
        <v>73275.5</v>
      </c>
      <c r="M44" s="79">
        <f t="shared" si="3"/>
        <v>0</v>
      </c>
      <c r="N44" s="80">
        <f t="shared" si="4"/>
        <v>93160</v>
      </c>
      <c r="O44" s="80">
        <f t="shared" si="4"/>
        <v>3</v>
      </c>
      <c r="P44" s="81">
        <f t="shared" si="5"/>
        <v>19884.5</v>
      </c>
      <c r="Q44" s="81">
        <f t="shared" si="5"/>
        <v>3</v>
      </c>
      <c r="R44" s="82">
        <f t="shared" si="6"/>
        <v>776.3333333333334</v>
      </c>
      <c r="S44" s="82">
        <f t="shared" si="7"/>
        <v>0.025</v>
      </c>
    </row>
    <row r="45" spans="1:19" ht="15">
      <c r="A45" s="6" t="s">
        <v>69</v>
      </c>
      <c r="B45" s="7">
        <v>94120</v>
      </c>
      <c r="C45" s="7">
        <v>0</v>
      </c>
      <c r="D45" s="7">
        <v>94120</v>
      </c>
      <c r="E45" s="7">
        <v>96139</v>
      </c>
      <c r="F45" s="7">
        <v>0</v>
      </c>
      <c r="G45" s="7">
        <v>96139</v>
      </c>
      <c r="H45" s="8">
        <f t="shared" si="0"/>
        <v>2.1451338716532087</v>
      </c>
      <c r="I45" s="8">
        <f t="shared" si="1"/>
        <v>0</v>
      </c>
      <c r="J45" s="9">
        <f t="shared" si="2"/>
        <v>2.1451338716532087</v>
      </c>
      <c r="L45" s="79">
        <f t="shared" si="3"/>
        <v>47060</v>
      </c>
      <c r="M45" s="79">
        <f t="shared" si="3"/>
        <v>0</v>
      </c>
      <c r="N45" s="80">
        <f t="shared" si="4"/>
        <v>48069.5</v>
      </c>
      <c r="O45" s="80">
        <f t="shared" si="4"/>
        <v>0</v>
      </c>
      <c r="P45" s="81">
        <f t="shared" si="5"/>
        <v>1009.5</v>
      </c>
      <c r="Q45" s="81">
        <f t="shared" si="5"/>
        <v>0</v>
      </c>
      <c r="R45" s="82">
        <f t="shared" si="6"/>
        <v>400.57916666666665</v>
      </c>
      <c r="S45" s="82">
        <f t="shared" si="7"/>
        <v>0</v>
      </c>
    </row>
    <row r="46" spans="1:19" ht="15">
      <c r="A46" s="10" t="s">
        <v>38</v>
      </c>
      <c r="B46" s="3">
        <v>30438</v>
      </c>
      <c r="C46" s="3">
        <v>3918</v>
      </c>
      <c r="D46" s="3">
        <v>34356</v>
      </c>
      <c r="E46" s="3">
        <v>105245</v>
      </c>
      <c r="F46" s="3">
        <v>4466</v>
      </c>
      <c r="G46" s="3">
        <v>109711</v>
      </c>
      <c r="H46" s="4">
        <f t="shared" si="0"/>
        <v>245.76844733556737</v>
      </c>
      <c r="I46" s="4">
        <f t="shared" si="1"/>
        <v>13.986727922409392</v>
      </c>
      <c r="J46" s="5">
        <f t="shared" si="2"/>
        <v>219.33577832110836</v>
      </c>
      <c r="L46" s="79">
        <f t="shared" si="3"/>
        <v>15219</v>
      </c>
      <c r="M46" s="79">
        <f t="shared" si="3"/>
        <v>1959</v>
      </c>
      <c r="N46" s="80">
        <f t="shared" si="4"/>
        <v>52622.5</v>
      </c>
      <c r="O46" s="80">
        <f t="shared" si="4"/>
        <v>2233</v>
      </c>
      <c r="P46" s="81">
        <f t="shared" si="5"/>
        <v>37403.5</v>
      </c>
      <c r="Q46" s="81">
        <f t="shared" si="5"/>
        <v>274</v>
      </c>
      <c r="R46" s="82">
        <f t="shared" si="6"/>
        <v>438.5208333333333</v>
      </c>
      <c r="S46" s="82">
        <f t="shared" si="7"/>
        <v>18.608333333333334</v>
      </c>
    </row>
    <row r="47" spans="1:19" ht="15">
      <c r="A47" s="6" t="s">
        <v>39</v>
      </c>
      <c r="B47" s="7">
        <v>150940</v>
      </c>
      <c r="C47" s="7">
        <v>0</v>
      </c>
      <c r="D47" s="7">
        <v>150940</v>
      </c>
      <c r="E47" s="7">
        <v>213282</v>
      </c>
      <c r="F47" s="7">
        <v>139</v>
      </c>
      <c r="G47" s="7">
        <v>213421</v>
      </c>
      <c r="H47" s="8">
        <f t="shared" si="0"/>
        <v>41.30250430634689</v>
      </c>
      <c r="I47" s="8">
        <f t="shared" si="1"/>
        <v>0</v>
      </c>
      <c r="J47" s="9">
        <f t="shared" si="2"/>
        <v>41.394593878362265</v>
      </c>
      <c r="L47" s="79">
        <f t="shared" si="3"/>
        <v>75470</v>
      </c>
      <c r="M47" s="79">
        <f t="shared" si="3"/>
        <v>0</v>
      </c>
      <c r="N47" s="80">
        <f t="shared" si="4"/>
        <v>106641</v>
      </c>
      <c r="O47" s="80">
        <f t="shared" si="4"/>
        <v>69.5</v>
      </c>
      <c r="P47" s="81">
        <f t="shared" si="5"/>
        <v>31171</v>
      </c>
      <c r="Q47" s="81">
        <f t="shared" si="5"/>
        <v>69.5</v>
      </c>
      <c r="R47" s="82">
        <f t="shared" si="6"/>
        <v>888.675</v>
      </c>
      <c r="S47" s="82">
        <f t="shared" si="7"/>
        <v>0.5791666666666667</v>
      </c>
    </row>
    <row r="48" spans="1:19" ht="15">
      <c r="A48" s="10" t="s">
        <v>40</v>
      </c>
      <c r="B48" s="3">
        <v>238112</v>
      </c>
      <c r="C48" s="3">
        <v>13096</v>
      </c>
      <c r="D48" s="3">
        <v>251208</v>
      </c>
      <c r="E48" s="3">
        <v>330243</v>
      </c>
      <c r="F48" s="3">
        <v>35526</v>
      </c>
      <c r="G48" s="3">
        <v>365769</v>
      </c>
      <c r="H48" s="4">
        <f t="shared" si="0"/>
        <v>38.692296062357215</v>
      </c>
      <c r="I48" s="4">
        <f t="shared" si="1"/>
        <v>171.27367135003055</v>
      </c>
      <c r="J48" s="5">
        <f t="shared" si="2"/>
        <v>45.60404127257094</v>
      </c>
      <c r="L48" s="79">
        <f t="shared" si="3"/>
        <v>119056</v>
      </c>
      <c r="M48" s="79">
        <f t="shared" si="3"/>
        <v>6548</v>
      </c>
      <c r="N48" s="80">
        <f t="shared" si="4"/>
        <v>165121.5</v>
      </c>
      <c r="O48" s="80">
        <f t="shared" si="4"/>
        <v>17763</v>
      </c>
      <c r="P48" s="81">
        <f t="shared" si="5"/>
        <v>46065.5</v>
      </c>
      <c r="Q48" s="81">
        <f t="shared" si="5"/>
        <v>11215</v>
      </c>
      <c r="R48" s="82">
        <f t="shared" si="6"/>
        <v>1376.0125</v>
      </c>
      <c r="S48" s="82">
        <f t="shared" si="7"/>
        <v>148.025</v>
      </c>
    </row>
    <row r="49" spans="1:19" ht="15">
      <c r="A49" s="6" t="s">
        <v>41</v>
      </c>
      <c r="B49" s="7">
        <v>11271</v>
      </c>
      <c r="C49" s="7">
        <v>0</v>
      </c>
      <c r="D49" s="7">
        <v>11271</v>
      </c>
      <c r="E49" s="7">
        <v>10802</v>
      </c>
      <c r="F49" s="7">
        <v>0</v>
      </c>
      <c r="G49" s="7">
        <v>10802</v>
      </c>
      <c r="H49" s="8">
        <f t="shared" si="0"/>
        <v>-4.1611214621595245</v>
      </c>
      <c r="I49" s="8">
        <f t="shared" si="1"/>
        <v>0</v>
      </c>
      <c r="J49" s="9">
        <f t="shared" si="2"/>
        <v>-4.1611214621595245</v>
      </c>
      <c r="L49" s="79">
        <f t="shared" si="3"/>
        <v>5635.5</v>
      </c>
      <c r="M49" s="79">
        <f t="shared" si="3"/>
        <v>0</v>
      </c>
      <c r="N49" s="80">
        <f t="shared" si="4"/>
        <v>5401</v>
      </c>
      <c r="O49" s="80">
        <f t="shared" si="4"/>
        <v>0</v>
      </c>
      <c r="P49" s="81">
        <f t="shared" si="5"/>
        <v>-234.5</v>
      </c>
      <c r="Q49" s="81">
        <f t="shared" si="5"/>
        <v>0</v>
      </c>
      <c r="R49" s="82">
        <f t="shared" si="6"/>
        <v>45.00833333333333</v>
      </c>
      <c r="S49" s="82">
        <f t="shared" si="7"/>
        <v>0</v>
      </c>
    </row>
    <row r="50" spans="1:19" ht="15">
      <c r="A50" s="10" t="s">
        <v>42</v>
      </c>
      <c r="B50" s="3">
        <v>10116</v>
      </c>
      <c r="C50" s="3">
        <v>0</v>
      </c>
      <c r="D50" s="3">
        <v>10116</v>
      </c>
      <c r="E50" s="3">
        <v>17707</v>
      </c>
      <c r="F50" s="3">
        <v>0</v>
      </c>
      <c r="G50" s="3">
        <v>17707</v>
      </c>
      <c r="H50" s="4">
        <f t="shared" si="0"/>
        <v>75.03954132068012</v>
      </c>
      <c r="I50" s="4">
        <f t="shared" si="1"/>
        <v>0</v>
      </c>
      <c r="J50" s="5">
        <f t="shared" si="2"/>
        <v>75.03954132068012</v>
      </c>
      <c r="L50" s="79">
        <f t="shared" si="3"/>
        <v>5058</v>
      </c>
      <c r="M50" s="79">
        <f t="shared" si="3"/>
        <v>0</v>
      </c>
      <c r="N50" s="80">
        <f t="shared" si="4"/>
        <v>8853.5</v>
      </c>
      <c r="O50" s="80">
        <f t="shared" si="4"/>
        <v>0</v>
      </c>
      <c r="P50" s="81">
        <f t="shared" si="5"/>
        <v>3795.5</v>
      </c>
      <c r="Q50" s="81">
        <f t="shared" si="5"/>
        <v>0</v>
      </c>
      <c r="R50" s="82">
        <f t="shared" si="6"/>
        <v>73.77916666666667</v>
      </c>
      <c r="S50" s="82">
        <f t="shared" si="7"/>
        <v>0</v>
      </c>
    </row>
    <row r="51" spans="1:19" ht="15">
      <c r="A51" s="6" t="s">
        <v>43</v>
      </c>
      <c r="B51" s="7">
        <v>98848</v>
      </c>
      <c r="C51" s="7">
        <v>505</v>
      </c>
      <c r="D51" s="7">
        <v>99353</v>
      </c>
      <c r="E51" s="7">
        <v>107677</v>
      </c>
      <c r="F51" s="7">
        <v>160</v>
      </c>
      <c r="G51" s="7">
        <v>107837</v>
      </c>
      <c r="H51" s="8">
        <f t="shared" si="0"/>
        <v>8.931895435415992</v>
      </c>
      <c r="I51" s="8">
        <f t="shared" si="1"/>
        <v>-68.31683168316832</v>
      </c>
      <c r="J51" s="9">
        <f t="shared" si="2"/>
        <v>8.53924894064598</v>
      </c>
      <c r="L51" s="79">
        <f t="shared" si="3"/>
        <v>49424</v>
      </c>
      <c r="M51" s="79">
        <f t="shared" si="3"/>
        <v>252.5</v>
      </c>
      <c r="N51" s="80">
        <f t="shared" si="4"/>
        <v>53838.5</v>
      </c>
      <c r="O51" s="80">
        <f t="shared" si="4"/>
        <v>80</v>
      </c>
      <c r="P51" s="81">
        <f t="shared" si="5"/>
        <v>4414.5</v>
      </c>
      <c r="Q51" s="81">
        <f t="shared" si="5"/>
        <v>-172.5</v>
      </c>
      <c r="R51" s="82">
        <f t="shared" si="6"/>
        <v>448.65416666666664</v>
      </c>
      <c r="S51" s="82">
        <f t="shared" si="7"/>
        <v>0.6666666666666666</v>
      </c>
    </row>
    <row r="52" spans="1:19" ht="15">
      <c r="A52" s="10" t="s">
        <v>73</v>
      </c>
      <c r="B52" s="3">
        <v>146941</v>
      </c>
      <c r="C52" s="3">
        <v>0</v>
      </c>
      <c r="D52" s="3">
        <v>146941</v>
      </c>
      <c r="E52" s="3">
        <v>172633</v>
      </c>
      <c r="F52" s="3">
        <v>0</v>
      </c>
      <c r="G52" s="3">
        <v>172633</v>
      </c>
      <c r="H52" s="4">
        <f t="shared" si="0"/>
        <v>17.484568636391476</v>
      </c>
      <c r="I52" s="4">
        <f t="shared" si="1"/>
        <v>0</v>
      </c>
      <c r="J52" s="5">
        <f t="shared" si="2"/>
        <v>17.484568636391476</v>
      </c>
      <c r="L52" s="79">
        <f t="shared" si="3"/>
        <v>73470.5</v>
      </c>
      <c r="M52" s="79">
        <f t="shared" si="3"/>
        <v>0</v>
      </c>
      <c r="N52" s="80">
        <f t="shared" si="4"/>
        <v>86316.5</v>
      </c>
      <c r="O52" s="80">
        <f t="shared" si="4"/>
        <v>0</v>
      </c>
      <c r="P52" s="81">
        <f t="shared" si="5"/>
        <v>12846</v>
      </c>
      <c r="Q52" s="81">
        <f t="shared" si="5"/>
        <v>0</v>
      </c>
      <c r="R52" s="82">
        <f t="shared" si="6"/>
        <v>719.3041666666667</v>
      </c>
      <c r="S52" s="82">
        <f t="shared" si="7"/>
        <v>0</v>
      </c>
    </row>
    <row r="53" spans="1:19" ht="15">
      <c r="A53" s="6" t="s">
        <v>44</v>
      </c>
      <c r="B53" s="7">
        <v>91613</v>
      </c>
      <c r="C53" s="7">
        <v>0</v>
      </c>
      <c r="D53" s="7">
        <v>91613</v>
      </c>
      <c r="E53" s="7">
        <v>92551</v>
      </c>
      <c r="F53" s="7">
        <v>0</v>
      </c>
      <c r="G53" s="7">
        <v>92551</v>
      </c>
      <c r="H53" s="8">
        <f t="shared" si="0"/>
        <v>1.0238721578815233</v>
      </c>
      <c r="I53" s="8">
        <f t="shared" si="1"/>
        <v>0</v>
      </c>
      <c r="J53" s="9">
        <f t="shared" si="2"/>
        <v>1.0238721578815233</v>
      </c>
      <c r="L53" s="79">
        <f t="shared" si="3"/>
        <v>45806.5</v>
      </c>
      <c r="M53" s="79">
        <f t="shared" si="3"/>
        <v>0</v>
      </c>
      <c r="N53" s="80">
        <f t="shared" si="4"/>
        <v>46275.5</v>
      </c>
      <c r="O53" s="80">
        <f t="shared" si="4"/>
        <v>0</v>
      </c>
      <c r="P53" s="81">
        <f t="shared" si="5"/>
        <v>469</v>
      </c>
      <c r="Q53" s="81">
        <f t="shared" si="5"/>
        <v>0</v>
      </c>
      <c r="R53" s="82">
        <f t="shared" si="6"/>
        <v>385.62916666666666</v>
      </c>
      <c r="S53" s="82">
        <f t="shared" si="7"/>
        <v>0</v>
      </c>
    </row>
    <row r="54" spans="1:19" ht="15">
      <c r="A54" s="10" t="s">
        <v>70</v>
      </c>
      <c r="B54" s="3">
        <v>0</v>
      </c>
      <c r="C54" s="3">
        <v>150</v>
      </c>
      <c r="D54" s="3">
        <v>150</v>
      </c>
      <c r="E54" s="3">
        <v>7368</v>
      </c>
      <c r="F54" s="3">
        <v>598</v>
      </c>
      <c r="G54" s="3">
        <v>7966</v>
      </c>
      <c r="H54" s="4">
        <f t="shared" si="0"/>
        <v>0</v>
      </c>
      <c r="I54" s="4">
        <f t="shared" si="1"/>
        <v>298.6666666666667</v>
      </c>
      <c r="J54" s="5">
        <f t="shared" si="2"/>
        <v>5210.666666666667</v>
      </c>
      <c r="L54" s="79">
        <f t="shared" si="3"/>
        <v>0</v>
      </c>
      <c r="M54" s="79">
        <f t="shared" si="3"/>
        <v>75</v>
      </c>
      <c r="N54" s="80">
        <f t="shared" si="4"/>
        <v>3684</v>
      </c>
      <c r="O54" s="80">
        <f t="shared" si="4"/>
        <v>299</v>
      </c>
      <c r="P54" s="81">
        <f t="shared" si="5"/>
        <v>3684</v>
      </c>
      <c r="Q54" s="81">
        <f t="shared" si="5"/>
        <v>224</v>
      </c>
      <c r="R54" s="82">
        <f t="shared" si="6"/>
        <v>30.7</v>
      </c>
      <c r="S54" s="82">
        <f t="shared" si="7"/>
        <v>2.4916666666666667</v>
      </c>
    </row>
    <row r="55" spans="1:19" ht="15">
      <c r="A55" s="6" t="s">
        <v>45</v>
      </c>
      <c r="B55" s="7">
        <v>0</v>
      </c>
      <c r="C55" s="7">
        <v>0</v>
      </c>
      <c r="D55" s="7">
        <v>0</v>
      </c>
      <c r="E55" s="7">
        <v>9979</v>
      </c>
      <c r="F55" s="7">
        <v>0</v>
      </c>
      <c r="G55" s="7">
        <v>9979</v>
      </c>
      <c r="H55" s="8">
        <f t="shared" si="0"/>
        <v>0</v>
      </c>
      <c r="I55" s="8">
        <f t="shared" si="1"/>
        <v>0</v>
      </c>
      <c r="J55" s="9">
        <f t="shared" si="2"/>
        <v>0</v>
      </c>
      <c r="L55" s="79">
        <f t="shared" si="3"/>
        <v>0</v>
      </c>
      <c r="M55" s="79">
        <f t="shared" si="3"/>
        <v>0</v>
      </c>
      <c r="N55" s="80">
        <f t="shared" si="4"/>
        <v>4989.5</v>
      </c>
      <c r="O55" s="80">
        <f t="shared" si="4"/>
        <v>0</v>
      </c>
      <c r="P55" s="81">
        <f t="shared" si="5"/>
        <v>4989.5</v>
      </c>
      <c r="Q55" s="81">
        <f t="shared" si="5"/>
        <v>0</v>
      </c>
      <c r="R55" s="82">
        <f t="shared" si="6"/>
        <v>41.579166666666666</v>
      </c>
      <c r="S55" s="82">
        <f t="shared" si="7"/>
        <v>0</v>
      </c>
    </row>
    <row r="56" spans="1:19" ht="15">
      <c r="A56" s="10" t="s">
        <v>46</v>
      </c>
      <c r="B56" s="3">
        <v>0</v>
      </c>
      <c r="C56" s="3">
        <v>0</v>
      </c>
      <c r="D56" s="3">
        <v>0</v>
      </c>
      <c r="E56" s="3">
        <v>0</v>
      </c>
      <c r="F56" s="3">
        <v>0</v>
      </c>
      <c r="G56" s="3">
        <v>0</v>
      </c>
      <c r="H56" s="4">
        <f t="shared" si="0"/>
        <v>0</v>
      </c>
      <c r="I56" s="4">
        <f t="shared" si="1"/>
        <v>0</v>
      </c>
      <c r="J56" s="5">
        <f t="shared" si="2"/>
        <v>0</v>
      </c>
      <c r="L56" s="79">
        <f t="shared" si="3"/>
        <v>0</v>
      </c>
      <c r="M56" s="79">
        <f t="shared" si="3"/>
        <v>0</v>
      </c>
      <c r="N56" s="80">
        <f t="shared" si="4"/>
        <v>0</v>
      </c>
      <c r="O56" s="80">
        <f t="shared" si="4"/>
        <v>0</v>
      </c>
      <c r="P56" s="81">
        <f t="shared" si="5"/>
        <v>0</v>
      </c>
      <c r="Q56" s="81">
        <f t="shared" si="5"/>
        <v>0</v>
      </c>
      <c r="R56" s="82">
        <f t="shared" si="6"/>
        <v>0</v>
      </c>
      <c r="S56" s="82">
        <f t="shared" si="7"/>
        <v>0</v>
      </c>
    </row>
    <row r="57" spans="1:19" ht="15">
      <c r="A57" s="6" t="s">
        <v>47</v>
      </c>
      <c r="B57" s="7">
        <v>381482</v>
      </c>
      <c r="C57" s="7">
        <v>0</v>
      </c>
      <c r="D57" s="7">
        <v>381482</v>
      </c>
      <c r="E57" s="7">
        <v>411339</v>
      </c>
      <c r="F57" s="7">
        <v>1077</v>
      </c>
      <c r="G57" s="7">
        <v>412416</v>
      </c>
      <c r="H57" s="8">
        <f t="shared" si="0"/>
        <v>7.826581594937639</v>
      </c>
      <c r="I57" s="8">
        <f t="shared" si="1"/>
        <v>0</v>
      </c>
      <c r="J57" s="9">
        <f t="shared" si="2"/>
        <v>8.108901599551224</v>
      </c>
      <c r="L57" s="79">
        <f t="shared" si="3"/>
        <v>190741</v>
      </c>
      <c r="M57" s="79">
        <f t="shared" si="3"/>
        <v>0</v>
      </c>
      <c r="N57" s="80">
        <f t="shared" si="4"/>
        <v>205669.5</v>
      </c>
      <c r="O57" s="80">
        <f t="shared" si="4"/>
        <v>538.5</v>
      </c>
      <c r="P57" s="81">
        <f t="shared" si="5"/>
        <v>14928.5</v>
      </c>
      <c r="Q57" s="81">
        <f t="shared" si="5"/>
        <v>538.5</v>
      </c>
      <c r="R57" s="82">
        <f t="shared" si="6"/>
        <v>1713.9125</v>
      </c>
      <c r="S57" s="82">
        <f t="shared" si="7"/>
        <v>4.4875</v>
      </c>
    </row>
    <row r="58" spans="1:19" ht="15">
      <c r="A58" s="10" t="s">
        <v>56</v>
      </c>
      <c r="B58" s="3">
        <v>0</v>
      </c>
      <c r="C58" s="3">
        <v>61</v>
      </c>
      <c r="D58" s="3">
        <v>61</v>
      </c>
      <c r="E58" s="3">
        <v>8976</v>
      </c>
      <c r="F58" s="3">
        <v>2907</v>
      </c>
      <c r="G58" s="3">
        <v>11883</v>
      </c>
      <c r="H58" s="4">
        <f t="shared" si="0"/>
        <v>0</v>
      </c>
      <c r="I58" s="4">
        <f t="shared" si="1"/>
        <v>4665.573770491803</v>
      </c>
      <c r="J58" s="5">
        <f t="shared" si="2"/>
        <v>19380.32786885246</v>
      </c>
      <c r="L58" s="79">
        <f t="shared" si="3"/>
        <v>0</v>
      </c>
      <c r="M58" s="79">
        <f t="shared" si="3"/>
        <v>30.5</v>
      </c>
      <c r="N58" s="80">
        <f t="shared" si="4"/>
        <v>4488</v>
      </c>
      <c r="O58" s="80">
        <f t="shared" si="4"/>
        <v>1453.5</v>
      </c>
      <c r="P58" s="81">
        <f t="shared" si="5"/>
        <v>4488</v>
      </c>
      <c r="Q58" s="81">
        <f t="shared" si="5"/>
        <v>1423</v>
      </c>
      <c r="R58" s="82">
        <f t="shared" si="6"/>
        <v>37.4</v>
      </c>
      <c r="S58" s="82">
        <f t="shared" si="7"/>
        <v>12.1125</v>
      </c>
    </row>
    <row r="59" spans="1:19" ht="15">
      <c r="A59" s="6" t="s">
        <v>57</v>
      </c>
      <c r="B59" s="7">
        <v>0</v>
      </c>
      <c r="C59" s="7">
        <v>0</v>
      </c>
      <c r="D59" s="7">
        <v>0</v>
      </c>
      <c r="E59" s="7">
        <v>2733</v>
      </c>
      <c r="F59" s="7">
        <v>14741</v>
      </c>
      <c r="G59" s="7">
        <v>17474</v>
      </c>
      <c r="H59" s="8">
        <f t="shared" si="0"/>
        <v>0</v>
      </c>
      <c r="I59" s="8">
        <f t="shared" si="1"/>
        <v>0</v>
      </c>
      <c r="J59" s="9">
        <f t="shared" si="2"/>
        <v>0</v>
      </c>
      <c r="L59" s="79">
        <f t="shared" si="3"/>
        <v>0</v>
      </c>
      <c r="M59" s="79">
        <f t="shared" si="3"/>
        <v>0</v>
      </c>
      <c r="N59" s="80">
        <f t="shared" si="4"/>
        <v>1366.5</v>
      </c>
      <c r="O59" s="80">
        <f t="shared" si="4"/>
        <v>7370.5</v>
      </c>
      <c r="P59" s="81">
        <f t="shared" si="5"/>
        <v>1366.5</v>
      </c>
      <c r="Q59" s="81">
        <f t="shared" si="5"/>
        <v>7370.5</v>
      </c>
      <c r="R59" s="82">
        <f t="shared" si="6"/>
        <v>11.3875</v>
      </c>
      <c r="S59" s="82">
        <f t="shared" si="7"/>
        <v>61.420833333333334</v>
      </c>
    </row>
    <row r="60" spans="1:19" ht="15">
      <c r="A60" s="11" t="s">
        <v>48</v>
      </c>
      <c r="B60" s="12">
        <f>+B61-SUM(B59+B58+B32+B20+B10+B6+B5)</f>
        <v>9421847</v>
      </c>
      <c r="C60" s="12">
        <f>+C61-SUM(C59+C58+C32+C20+C10+C6+C5)</f>
        <v>1215041</v>
      </c>
      <c r="D60" s="12">
        <f>+D61-SUM(D59+D58+D32+D20+D10+D6+D5)</f>
        <v>10636888</v>
      </c>
      <c r="E60" s="12">
        <f>+E61-SUM(E59+E58+E32+E20+E10+E6+E5)</f>
        <v>12958811</v>
      </c>
      <c r="F60" s="12">
        <f>+F61-SUM(F59+F58+F32+F20+F10+F6+F5)</f>
        <v>3672715</v>
      </c>
      <c r="G60" s="12">
        <f>+G61-SUM(G59+G58+G32+G20+G10+G6+G5)</f>
        <v>16631526</v>
      </c>
      <c r="H60" s="13">
        <f aca="true" t="shared" si="8" ref="H60:J61">+_xlfn.IFERROR(((E60-B60)/B60)*100,0)</f>
        <v>37.540027979651974</v>
      </c>
      <c r="I60" s="13">
        <f t="shared" si="8"/>
        <v>202.27086987188088</v>
      </c>
      <c r="J60" s="13">
        <f t="shared" si="8"/>
        <v>56.35706608925468</v>
      </c>
      <c r="L60" s="83">
        <f t="shared" si="3"/>
        <v>4710923.5</v>
      </c>
      <c r="M60" s="83">
        <f t="shared" si="3"/>
        <v>607520.5</v>
      </c>
      <c r="N60" s="83">
        <f t="shared" si="4"/>
        <v>6479405.5</v>
      </c>
      <c r="O60" s="83">
        <f t="shared" si="4"/>
        <v>1836357.5</v>
      </c>
      <c r="P60" s="83">
        <f t="shared" si="5"/>
        <v>1768482</v>
      </c>
      <c r="Q60" s="83">
        <f t="shared" si="5"/>
        <v>1228837</v>
      </c>
      <c r="R60" s="83">
        <f>N60/120</f>
        <v>53995.04583333333</v>
      </c>
      <c r="S60" s="83">
        <f>O60/120</f>
        <v>15302.979166666666</v>
      </c>
    </row>
    <row r="61" spans="1:19" ht="15">
      <c r="A61" s="14" t="s">
        <v>49</v>
      </c>
      <c r="B61" s="15">
        <f>SUM(B4:B59)</f>
        <v>15386914</v>
      </c>
      <c r="C61" s="15">
        <f>SUM(C4:C59)</f>
        <v>8435801</v>
      </c>
      <c r="D61" s="15">
        <f>SUM(D4:D59)</f>
        <v>23822715</v>
      </c>
      <c r="E61" s="15">
        <f>SUM(E4:E59)</f>
        <v>21343503</v>
      </c>
      <c r="F61" s="15">
        <f>SUM(F4:F59)</f>
        <v>19809479</v>
      </c>
      <c r="G61" s="15">
        <f>SUM(G4:G59)</f>
        <v>41152982</v>
      </c>
      <c r="H61" s="16">
        <f t="shared" si="8"/>
        <v>38.71204453342626</v>
      </c>
      <c r="I61" s="16">
        <f t="shared" si="8"/>
        <v>134.82629568905193</v>
      </c>
      <c r="J61" s="16">
        <f t="shared" si="8"/>
        <v>72.74681748071116</v>
      </c>
      <c r="L61" s="84">
        <f t="shared" si="3"/>
        <v>7693457</v>
      </c>
      <c r="M61" s="84">
        <f t="shared" si="3"/>
        <v>4217900.5</v>
      </c>
      <c r="N61" s="84">
        <f t="shared" si="4"/>
        <v>10671751.5</v>
      </c>
      <c r="O61" s="84">
        <f t="shared" si="4"/>
        <v>9904739.5</v>
      </c>
      <c r="P61" s="84">
        <f t="shared" si="5"/>
        <v>2978294.5</v>
      </c>
      <c r="Q61" s="84">
        <f t="shared" si="5"/>
        <v>5686839</v>
      </c>
      <c r="R61" s="84">
        <f>N61/120</f>
        <v>88931.2625</v>
      </c>
      <c r="S61" s="84">
        <f>O61/120</f>
        <v>82539.49583333333</v>
      </c>
    </row>
    <row r="62" spans="1:10" ht="15">
      <c r="A62" s="11" t="s">
        <v>59</v>
      </c>
      <c r="B62" s="12"/>
      <c r="C62" s="12"/>
      <c r="D62" s="12">
        <v>15597</v>
      </c>
      <c r="E62" s="12"/>
      <c r="F62" s="12"/>
      <c r="G62" s="12">
        <v>87908</v>
      </c>
      <c r="H62" s="13"/>
      <c r="I62" s="13"/>
      <c r="J62" s="13">
        <f>+_xlfn.IFERROR(((G62-D62)/D62)*100,0)</f>
        <v>463.62120920689875</v>
      </c>
    </row>
    <row r="63" spans="1:10" ht="15">
      <c r="A63" s="11" t="s">
        <v>60</v>
      </c>
      <c r="B63" s="12"/>
      <c r="C63" s="12"/>
      <c r="D63" s="32">
        <v>4586</v>
      </c>
      <c r="E63" s="12"/>
      <c r="F63" s="12"/>
      <c r="G63" s="12">
        <v>9294</v>
      </c>
      <c r="H63" s="13"/>
      <c r="I63" s="13"/>
      <c r="J63" s="13">
        <f>+_xlfn.IFERROR(((G63-D63)/D63)*100,0)</f>
        <v>102.6602703881378</v>
      </c>
    </row>
    <row r="64" spans="1:10" ht="15.75" thickBot="1">
      <c r="A64" s="18" t="s">
        <v>61</v>
      </c>
      <c r="B64" s="19"/>
      <c r="C64" s="19"/>
      <c r="D64" s="45">
        <f>+D62+D63</f>
        <v>20183</v>
      </c>
      <c r="E64" s="19"/>
      <c r="F64" s="19"/>
      <c r="G64" s="45">
        <f>+G62+G63</f>
        <v>97202</v>
      </c>
      <c r="H64" s="62">
        <f>+_xlfn.IFERROR(((G64-D64)/D64)*100,0)</f>
        <v>381.60332953475694</v>
      </c>
      <c r="I64" s="62"/>
      <c r="J64" s="63"/>
    </row>
    <row r="65" spans="1:10" ht="15.75" thickBot="1">
      <c r="A65" s="20" t="s">
        <v>62</v>
      </c>
      <c r="B65" s="33"/>
      <c r="C65" s="33"/>
      <c r="D65" s="33">
        <f>+D61+D64</f>
        <v>23842898</v>
      </c>
      <c r="E65" s="21"/>
      <c r="F65" s="21"/>
      <c r="G65" s="21">
        <f>+G61+G64</f>
        <v>41250184</v>
      </c>
      <c r="H65" s="66">
        <f>+_xlfn.IFERROR(((G65-D65)/D65)*100,0)</f>
        <v>73.00826434773155</v>
      </c>
      <c r="I65" s="66"/>
      <c r="J65" s="67"/>
    </row>
    <row r="66" spans="1:10" ht="49.5" customHeight="1">
      <c r="A66" s="53" t="s">
        <v>71</v>
      </c>
      <c r="B66" s="53"/>
      <c r="C66" s="53"/>
      <c r="D66" s="53"/>
      <c r="E66" s="53"/>
      <c r="F66" s="53"/>
      <c r="G66" s="53"/>
      <c r="H66" s="53"/>
      <c r="I66" s="53"/>
      <c r="J66" s="53"/>
    </row>
    <row r="67" ht="15">
      <c r="A67" s="40" t="s">
        <v>72</v>
      </c>
    </row>
  </sheetData>
  <sheetProtection/>
  <mergeCells count="13">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O71"/>
  <sheetViews>
    <sheetView zoomScale="70" zoomScaleNormal="70" zoomScalePageLayoutView="0" workbookViewId="0" topLeftCell="A1">
      <selection activeCell="K54" sqref="K54"/>
    </sheetView>
  </sheetViews>
  <sheetFormatPr defaultColWidth="9.140625" defaultRowHeight="15"/>
  <cols>
    <col min="1" max="1" width="36.7109375" style="0" bestFit="1" customWidth="1"/>
    <col min="2" max="10" width="14.28125" style="0" customWidth="1"/>
  </cols>
  <sheetData>
    <row r="1" spans="1:10" ht="22.5" customHeight="1">
      <c r="A1" s="54" t="s">
        <v>0</v>
      </c>
      <c r="B1" s="55"/>
      <c r="C1" s="55"/>
      <c r="D1" s="55"/>
      <c r="E1" s="55"/>
      <c r="F1" s="55"/>
      <c r="G1" s="55"/>
      <c r="H1" s="55"/>
      <c r="I1" s="55"/>
      <c r="J1" s="56"/>
    </row>
    <row r="2" spans="1:10" ht="27" customHeight="1">
      <c r="A2" s="57" t="s">
        <v>1</v>
      </c>
      <c r="B2" s="59" t="s">
        <v>77</v>
      </c>
      <c r="C2" s="59"/>
      <c r="D2" s="59"/>
      <c r="E2" s="59" t="s">
        <v>75</v>
      </c>
      <c r="F2" s="59"/>
      <c r="G2" s="59"/>
      <c r="H2" s="60" t="s">
        <v>76</v>
      </c>
      <c r="I2" s="60"/>
      <c r="J2" s="61"/>
    </row>
    <row r="3" spans="1:10" ht="15">
      <c r="A3" s="58"/>
      <c r="B3" s="1" t="s">
        <v>2</v>
      </c>
      <c r="C3" s="1" t="s">
        <v>3</v>
      </c>
      <c r="D3" s="1" t="s">
        <v>4</v>
      </c>
      <c r="E3" s="1" t="s">
        <v>2</v>
      </c>
      <c r="F3" s="1" t="s">
        <v>3</v>
      </c>
      <c r="G3" s="1" t="s">
        <v>4</v>
      </c>
      <c r="H3" s="1" t="s">
        <v>2</v>
      </c>
      <c r="I3" s="1" t="s">
        <v>3</v>
      </c>
      <c r="J3" s="2" t="s">
        <v>4</v>
      </c>
    </row>
    <row r="4" spans="1:11" ht="15">
      <c r="A4" s="10" t="s">
        <v>5</v>
      </c>
      <c r="B4" s="3">
        <v>3075</v>
      </c>
      <c r="C4" s="3">
        <v>9217</v>
      </c>
      <c r="D4" s="3">
        <v>12292</v>
      </c>
      <c r="E4" s="3">
        <v>4252</v>
      </c>
      <c r="F4" s="3">
        <v>4498</v>
      </c>
      <c r="G4" s="3">
        <v>8750</v>
      </c>
      <c r="H4" s="4">
        <f>+_xlfn.IFERROR(((E4-B4)/B4)*100,0)</f>
        <v>38.27642276422764</v>
      </c>
      <c r="I4" s="4">
        <f>+_xlfn.IFERROR(((F4-C4)/C4)*100,0)</f>
        <v>-51.198871650211565</v>
      </c>
      <c r="J4" s="5">
        <f>+_xlfn.IFERROR(((G4-D4)/D4)*100,0)</f>
        <v>-28.815489749430522</v>
      </c>
      <c r="K4" s="36"/>
    </row>
    <row r="5" spans="1:11" ht="15">
      <c r="A5" s="6" t="s">
        <v>68</v>
      </c>
      <c r="B5" s="7">
        <v>16923</v>
      </c>
      <c r="C5" s="7">
        <v>47369</v>
      </c>
      <c r="D5" s="7">
        <v>64292</v>
      </c>
      <c r="E5" s="7">
        <v>28889</v>
      </c>
      <c r="F5" s="7">
        <v>84861</v>
      </c>
      <c r="G5" s="7">
        <v>113750</v>
      </c>
      <c r="H5" s="8">
        <f>+_xlfn.IFERROR(((E5-B5)/B5)*100,0)</f>
        <v>70.70850322046918</v>
      </c>
      <c r="I5" s="8">
        <f>+_xlfn.IFERROR(((F5-C5)/C5)*100,0)</f>
        <v>79.1488104034284</v>
      </c>
      <c r="J5" s="9">
        <f>+_xlfn.IFERROR(((G5-D5)/D5)*100,0)</f>
        <v>76.92714490138742</v>
      </c>
      <c r="K5" s="36"/>
    </row>
    <row r="6" spans="1:10" ht="15">
      <c r="A6" s="10" t="s">
        <v>52</v>
      </c>
      <c r="B6" s="3">
        <v>28462</v>
      </c>
      <c r="C6" s="3">
        <v>15232</v>
      </c>
      <c r="D6" s="3">
        <v>43694</v>
      </c>
      <c r="E6" s="3">
        <v>29057</v>
      </c>
      <c r="F6" s="3">
        <v>30339</v>
      </c>
      <c r="G6" s="3">
        <v>59396</v>
      </c>
      <c r="H6" s="41">
        <f aca="true" t="shared" si="0" ref="H6:H59">+_xlfn.IFERROR(((E6-B6)/B6)*100,0)</f>
        <v>2.090506640432858</v>
      </c>
      <c r="I6" s="4">
        <f aca="true" t="shared" si="1" ref="I6:I61">+_xlfn.IFERROR(((F6-C6)/C6)*100,0)</f>
        <v>99.17935924369748</v>
      </c>
      <c r="J6" s="5">
        <f aca="true" t="shared" si="2" ref="J6:J61">+_xlfn.IFERROR(((G6-D6)/D6)*100,0)</f>
        <v>35.936284158007965</v>
      </c>
    </row>
    <row r="7" spans="1:10" ht="15">
      <c r="A7" s="6" t="s">
        <v>6</v>
      </c>
      <c r="B7" s="7">
        <v>13272</v>
      </c>
      <c r="C7" s="7">
        <v>2085</v>
      </c>
      <c r="D7" s="7">
        <v>15357</v>
      </c>
      <c r="E7" s="7">
        <v>16495</v>
      </c>
      <c r="F7" s="7">
        <v>4505</v>
      </c>
      <c r="G7" s="7">
        <v>21000</v>
      </c>
      <c r="H7" s="8">
        <f t="shared" si="0"/>
        <v>24.284207353827608</v>
      </c>
      <c r="I7" s="8">
        <f t="shared" si="1"/>
        <v>116.06714628297361</v>
      </c>
      <c r="J7" s="9">
        <f t="shared" si="2"/>
        <v>36.745458097284626</v>
      </c>
    </row>
    <row r="8" spans="1:10" ht="15">
      <c r="A8" s="10" t="s">
        <v>7</v>
      </c>
      <c r="B8" s="3">
        <v>11279</v>
      </c>
      <c r="C8" s="3">
        <v>1405</v>
      </c>
      <c r="D8" s="3">
        <v>12684</v>
      </c>
      <c r="E8" s="3">
        <v>12690</v>
      </c>
      <c r="F8" s="3">
        <v>4688</v>
      </c>
      <c r="G8" s="3">
        <v>17378</v>
      </c>
      <c r="H8" s="4">
        <f t="shared" si="0"/>
        <v>12.509974288500752</v>
      </c>
      <c r="I8" s="4">
        <f t="shared" si="1"/>
        <v>233.66548042704625</v>
      </c>
      <c r="J8" s="5">
        <f t="shared" si="2"/>
        <v>37.0072532324188</v>
      </c>
    </row>
    <row r="9" spans="1:10" ht="15">
      <c r="A9" s="6" t="s">
        <v>8</v>
      </c>
      <c r="B9" s="7">
        <v>11183</v>
      </c>
      <c r="C9" s="7">
        <v>6290</v>
      </c>
      <c r="D9" s="7">
        <v>17473</v>
      </c>
      <c r="E9" s="7">
        <v>13371</v>
      </c>
      <c r="F9" s="7">
        <v>15951</v>
      </c>
      <c r="G9" s="7">
        <v>29322</v>
      </c>
      <c r="H9" s="8">
        <f t="shared" si="0"/>
        <v>19.56541178574622</v>
      </c>
      <c r="I9" s="8">
        <f t="shared" si="1"/>
        <v>153.59300476947536</v>
      </c>
      <c r="J9" s="9">
        <f t="shared" si="2"/>
        <v>67.81319750472157</v>
      </c>
    </row>
    <row r="10" spans="1:10" ht="15">
      <c r="A10" s="10" t="s">
        <v>53</v>
      </c>
      <c r="B10" s="3">
        <v>590</v>
      </c>
      <c r="C10" s="3">
        <v>220</v>
      </c>
      <c r="D10" s="3">
        <v>810</v>
      </c>
      <c r="E10" s="3">
        <v>853</v>
      </c>
      <c r="F10" s="3">
        <v>329</v>
      </c>
      <c r="G10" s="3">
        <v>1182</v>
      </c>
      <c r="H10" s="4">
        <f t="shared" si="0"/>
        <v>44.57627118644068</v>
      </c>
      <c r="I10" s="4">
        <f t="shared" si="1"/>
        <v>49.54545454545455</v>
      </c>
      <c r="J10" s="5">
        <f t="shared" si="2"/>
        <v>45.925925925925924</v>
      </c>
    </row>
    <row r="11" spans="1:10" ht="15">
      <c r="A11" s="6" t="s">
        <v>9</v>
      </c>
      <c r="B11" s="7">
        <v>5782</v>
      </c>
      <c r="C11" s="7">
        <v>219</v>
      </c>
      <c r="D11" s="7">
        <v>6001</v>
      </c>
      <c r="E11" s="7">
        <v>5178</v>
      </c>
      <c r="F11" s="7">
        <v>1187</v>
      </c>
      <c r="G11" s="7">
        <v>6365</v>
      </c>
      <c r="H11" s="8">
        <f t="shared" si="0"/>
        <v>-10.446212383258388</v>
      </c>
      <c r="I11" s="8">
        <f>+_xlfn.IFERROR(((F11-C11)/C11)*100,0)</f>
        <v>442.00913242009136</v>
      </c>
      <c r="J11" s="9">
        <f t="shared" si="2"/>
        <v>6.0656557240459925</v>
      </c>
    </row>
    <row r="12" spans="1:10" ht="15">
      <c r="A12" s="10" t="s">
        <v>10</v>
      </c>
      <c r="B12" s="3">
        <v>2695</v>
      </c>
      <c r="C12" s="3">
        <v>250</v>
      </c>
      <c r="D12" s="3">
        <v>2945</v>
      </c>
      <c r="E12" s="3">
        <v>3178</v>
      </c>
      <c r="F12" s="3">
        <v>615</v>
      </c>
      <c r="G12" s="3">
        <v>3793</v>
      </c>
      <c r="H12" s="4">
        <f t="shared" si="0"/>
        <v>17.92207792207792</v>
      </c>
      <c r="I12" s="4">
        <f t="shared" si="1"/>
        <v>146</v>
      </c>
      <c r="J12" s="5">
        <f t="shared" si="2"/>
        <v>28.794567062818338</v>
      </c>
    </row>
    <row r="13" spans="1:10" ht="15">
      <c r="A13" s="6" t="s">
        <v>11</v>
      </c>
      <c r="B13" s="7">
        <v>8515</v>
      </c>
      <c r="C13" s="7">
        <v>370</v>
      </c>
      <c r="D13" s="7">
        <v>8885</v>
      </c>
      <c r="E13" s="7">
        <v>10906</v>
      </c>
      <c r="F13" s="7">
        <v>1826</v>
      </c>
      <c r="G13" s="7">
        <v>12732</v>
      </c>
      <c r="H13" s="8">
        <f t="shared" si="0"/>
        <v>28.07985907222548</v>
      </c>
      <c r="I13" s="8">
        <f t="shared" si="1"/>
        <v>393.51351351351354</v>
      </c>
      <c r="J13" s="9">
        <f t="shared" si="2"/>
        <v>43.297692740574</v>
      </c>
    </row>
    <row r="14" spans="1:10" ht="15">
      <c r="A14" s="10" t="s">
        <v>12</v>
      </c>
      <c r="B14" s="3">
        <v>4086</v>
      </c>
      <c r="C14" s="3">
        <v>396</v>
      </c>
      <c r="D14" s="3">
        <v>4482</v>
      </c>
      <c r="E14" s="3">
        <v>4835</v>
      </c>
      <c r="F14" s="3">
        <v>583</v>
      </c>
      <c r="G14" s="3">
        <v>5418</v>
      </c>
      <c r="H14" s="4">
        <f t="shared" si="0"/>
        <v>18.330885952031327</v>
      </c>
      <c r="I14" s="4">
        <f t="shared" si="1"/>
        <v>47.22222222222222</v>
      </c>
      <c r="J14" s="5">
        <f t="shared" si="2"/>
        <v>20.883534136546185</v>
      </c>
    </row>
    <row r="15" spans="1:10" ht="15">
      <c r="A15" s="6" t="s">
        <v>13</v>
      </c>
      <c r="B15" s="7">
        <v>1833</v>
      </c>
      <c r="C15" s="7">
        <v>40</v>
      </c>
      <c r="D15" s="7">
        <v>1873</v>
      </c>
      <c r="E15" s="7">
        <v>2148</v>
      </c>
      <c r="F15" s="7">
        <v>41</v>
      </c>
      <c r="G15" s="7">
        <v>2189</v>
      </c>
      <c r="H15" s="8">
        <f t="shared" si="0"/>
        <v>17.18494271685761</v>
      </c>
      <c r="I15" s="8">
        <f t="shared" si="1"/>
        <v>2.5</v>
      </c>
      <c r="J15" s="9">
        <f t="shared" si="2"/>
        <v>16.871329418045917</v>
      </c>
    </row>
    <row r="16" spans="1:10" ht="15">
      <c r="A16" s="10" t="s">
        <v>14</v>
      </c>
      <c r="B16" s="3">
        <v>4236</v>
      </c>
      <c r="C16" s="3">
        <v>77</v>
      </c>
      <c r="D16" s="3">
        <v>4313</v>
      </c>
      <c r="E16" s="3">
        <v>4659</v>
      </c>
      <c r="F16" s="3">
        <v>559</v>
      </c>
      <c r="G16" s="3">
        <v>5218</v>
      </c>
      <c r="H16" s="4">
        <f t="shared" si="0"/>
        <v>9.98583569405099</v>
      </c>
      <c r="I16" s="4">
        <f t="shared" si="1"/>
        <v>625.974025974026</v>
      </c>
      <c r="J16" s="5">
        <f t="shared" si="2"/>
        <v>20.98307442615349</v>
      </c>
    </row>
    <row r="17" spans="1:10" ht="15">
      <c r="A17" s="6" t="s">
        <v>15</v>
      </c>
      <c r="B17" s="7">
        <v>372</v>
      </c>
      <c r="C17" s="7">
        <v>0</v>
      </c>
      <c r="D17" s="7">
        <v>372</v>
      </c>
      <c r="E17" s="7">
        <v>397</v>
      </c>
      <c r="F17" s="7">
        <v>1</v>
      </c>
      <c r="G17" s="7">
        <v>398</v>
      </c>
      <c r="H17" s="8">
        <f t="shared" si="0"/>
        <v>6.720430107526881</v>
      </c>
      <c r="I17" s="8">
        <f t="shared" si="1"/>
        <v>0</v>
      </c>
      <c r="J17" s="9">
        <f t="shared" si="2"/>
        <v>6.989247311827956</v>
      </c>
    </row>
    <row r="18" spans="1:10" ht="15">
      <c r="A18" s="10" t="s">
        <v>16</v>
      </c>
      <c r="B18" s="3">
        <v>577</v>
      </c>
      <c r="C18" s="3">
        <v>0</v>
      </c>
      <c r="D18" s="3">
        <v>577</v>
      </c>
      <c r="E18" s="3">
        <v>416</v>
      </c>
      <c r="F18" s="3">
        <v>0</v>
      </c>
      <c r="G18" s="3">
        <v>416</v>
      </c>
      <c r="H18" s="4">
        <f t="shared" si="0"/>
        <v>-27.902946273830153</v>
      </c>
      <c r="I18" s="4">
        <f t="shared" si="1"/>
        <v>0</v>
      </c>
      <c r="J18" s="5">
        <f t="shared" si="2"/>
        <v>-27.902946273830153</v>
      </c>
    </row>
    <row r="19" spans="1:10" ht="15">
      <c r="A19" s="6" t="s">
        <v>17</v>
      </c>
      <c r="B19" s="7">
        <v>198</v>
      </c>
      <c r="C19" s="7">
        <v>67</v>
      </c>
      <c r="D19" s="7">
        <v>265</v>
      </c>
      <c r="E19" s="7">
        <v>213</v>
      </c>
      <c r="F19" s="7">
        <v>43</v>
      </c>
      <c r="G19" s="7">
        <v>256</v>
      </c>
      <c r="H19" s="8">
        <f t="shared" si="0"/>
        <v>7.575757575757576</v>
      </c>
      <c r="I19" s="8">
        <f t="shared" si="1"/>
        <v>-35.82089552238806</v>
      </c>
      <c r="J19" s="9">
        <f t="shared" si="2"/>
        <v>-3.3962264150943398</v>
      </c>
    </row>
    <row r="20" spans="1:10" ht="15">
      <c r="A20" s="10" t="s">
        <v>54</v>
      </c>
      <c r="B20" s="3">
        <v>7537</v>
      </c>
      <c r="C20" s="3">
        <v>0</v>
      </c>
      <c r="D20" s="3">
        <v>7537</v>
      </c>
      <c r="E20" s="3">
        <v>8364</v>
      </c>
      <c r="F20" s="3">
        <v>0</v>
      </c>
      <c r="G20" s="3">
        <v>8364</v>
      </c>
      <c r="H20" s="4">
        <f t="shared" si="0"/>
        <v>10.972535491574897</v>
      </c>
      <c r="I20" s="4">
        <f t="shared" si="1"/>
        <v>0</v>
      </c>
      <c r="J20" s="5">
        <f t="shared" si="2"/>
        <v>10.972535491574897</v>
      </c>
    </row>
    <row r="21" spans="1:10" ht="15">
      <c r="A21" s="6" t="s">
        <v>18</v>
      </c>
      <c r="B21" s="7">
        <v>3858</v>
      </c>
      <c r="C21" s="7">
        <v>1</v>
      </c>
      <c r="D21" s="7">
        <v>3859</v>
      </c>
      <c r="E21" s="7">
        <v>7714</v>
      </c>
      <c r="F21" s="7">
        <v>0</v>
      </c>
      <c r="G21" s="7">
        <v>7714</v>
      </c>
      <c r="H21" s="8">
        <f t="shared" si="0"/>
        <v>99.94815966822188</v>
      </c>
      <c r="I21" s="8">
        <f t="shared" si="1"/>
        <v>-100</v>
      </c>
      <c r="J21" s="9">
        <f t="shared" si="2"/>
        <v>99.89634620367971</v>
      </c>
    </row>
    <row r="22" spans="1:10" ht="15">
      <c r="A22" s="10" t="s">
        <v>19</v>
      </c>
      <c r="B22" s="3">
        <v>20</v>
      </c>
      <c r="C22" s="3">
        <v>0</v>
      </c>
      <c r="D22" s="3">
        <v>20</v>
      </c>
      <c r="E22" s="3">
        <v>24</v>
      </c>
      <c r="F22" s="3">
        <v>0</v>
      </c>
      <c r="G22" s="3">
        <v>24</v>
      </c>
      <c r="H22" s="4">
        <f t="shared" si="0"/>
        <v>20</v>
      </c>
      <c r="I22" s="4">
        <f t="shared" si="1"/>
        <v>0</v>
      </c>
      <c r="J22" s="5">
        <f t="shared" si="2"/>
        <v>20</v>
      </c>
    </row>
    <row r="23" spans="1:10" ht="15">
      <c r="A23" s="6" t="s">
        <v>20</v>
      </c>
      <c r="B23" s="7">
        <v>1044</v>
      </c>
      <c r="C23" s="7">
        <v>0</v>
      </c>
      <c r="D23" s="7">
        <v>1044</v>
      </c>
      <c r="E23" s="7">
        <v>912</v>
      </c>
      <c r="F23" s="7">
        <v>0</v>
      </c>
      <c r="G23" s="7">
        <v>912</v>
      </c>
      <c r="H23" s="8">
        <f t="shared" si="0"/>
        <v>-12.643678160919542</v>
      </c>
      <c r="I23" s="8">
        <f t="shared" si="1"/>
        <v>0</v>
      </c>
      <c r="J23" s="9">
        <f t="shared" si="2"/>
        <v>-12.643678160919542</v>
      </c>
    </row>
    <row r="24" spans="1:10" ht="15">
      <c r="A24" s="10" t="s">
        <v>21</v>
      </c>
      <c r="B24" s="3">
        <v>364</v>
      </c>
      <c r="C24" s="3">
        <v>0</v>
      </c>
      <c r="D24" s="3">
        <v>364</v>
      </c>
      <c r="E24" s="3">
        <v>306</v>
      </c>
      <c r="F24" s="3">
        <v>0</v>
      </c>
      <c r="G24" s="3">
        <v>306</v>
      </c>
      <c r="H24" s="4">
        <f t="shared" si="0"/>
        <v>-15.934065934065933</v>
      </c>
      <c r="I24" s="4">
        <f t="shared" si="1"/>
        <v>0</v>
      </c>
      <c r="J24" s="5">
        <f t="shared" si="2"/>
        <v>-15.934065934065933</v>
      </c>
    </row>
    <row r="25" spans="1:10" ht="15">
      <c r="A25" s="6" t="s">
        <v>22</v>
      </c>
      <c r="B25" s="7">
        <v>3888</v>
      </c>
      <c r="C25" s="7">
        <v>60</v>
      </c>
      <c r="D25" s="7">
        <v>3948</v>
      </c>
      <c r="E25" s="7">
        <v>4699</v>
      </c>
      <c r="F25" s="7">
        <v>30</v>
      </c>
      <c r="G25" s="7">
        <v>4729</v>
      </c>
      <c r="H25" s="8">
        <f t="shared" si="0"/>
        <v>20.859053497942387</v>
      </c>
      <c r="I25" s="8">
        <f t="shared" si="1"/>
        <v>-50</v>
      </c>
      <c r="J25" s="9">
        <f t="shared" si="2"/>
        <v>19.782168186423505</v>
      </c>
    </row>
    <row r="26" spans="1:10" ht="15">
      <c r="A26" s="10" t="s">
        <v>23</v>
      </c>
      <c r="B26" s="3">
        <v>1530</v>
      </c>
      <c r="C26" s="3">
        <v>0</v>
      </c>
      <c r="D26" s="3">
        <v>1530</v>
      </c>
      <c r="E26" s="3">
        <v>1844</v>
      </c>
      <c r="F26" s="3">
        <v>10</v>
      </c>
      <c r="G26" s="3">
        <v>1854</v>
      </c>
      <c r="H26" s="4">
        <f t="shared" si="0"/>
        <v>20.522875816993462</v>
      </c>
      <c r="I26" s="4">
        <f t="shared" si="1"/>
        <v>0</v>
      </c>
      <c r="J26" s="5">
        <f t="shared" si="2"/>
        <v>21.176470588235293</v>
      </c>
    </row>
    <row r="27" spans="1:10" ht="15">
      <c r="A27" s="6" t="s">
        <v>24</v>
      </c>
      <c r="B27" s="7">
        <v>107</v>
      </c>
      <c r="C27" s="7">
        <v>0</v>
      </c>
      <c r="D27" s="7">
        <v>107</v>
      </c>
      <c r="E27" s="7">
        <v>14</v>
      </c>
      <c r="F27" s="7">
        <v>0</v>
      </c>
      <c r="G27" s="7">
        <v>14</v>
      </c>
      <c r="H27" s="8">
        <f t="shared" si="0"/>
        <v>-86.91588785046729</v>
      </c>
      <c r="I27" s="8">
        <f t="shared" si="1"/>
        <v>0</v>
      </c>
      <c r="J27" s="9">
        <f t="shared" si="2"/>
        <v>-86.91588785046729</v>
      </c>
    </row>
    <row r="28" spans="1:10" ht="15">
      <c r="A28" s="10" t="s">
        <v>25</v>
      </c>
      <c r="B28" s="3">
        <v>1137</v>
      </c>
      <c r="C28" s="3">
        <v>27</v>
      </c>
      <c r="D28" s="3">
        <v>1164</v>
      </c>
      <c r="E28" s="3">
        <v>1415</v>
      </c>
      <c r="F28" s="3">
        <v>110</v>
      </c>
      <c r="G28" s="3">
        <v>1525</v>
      </c>
      <c r="H28" s="4">
        <f t="shared" si="0"/>
        <v>24.450307827616534</v>
      </c>
      <c r="I28" s="4">
        <f t="shared" si="1"/>
        <v>307.4074074074074</v>
      </c>
      <c r="J28" s="5">
        <f t="shared" si="2"/>
        <v>31.013745704467354</v>
      </c>
    </row>
    <row r="29" spans="1:10" ht="15">
      <c r="A29" s="6" t="s">
        <v>26</v>
      </c>
      <c r="B29" s="7">
        <v>2737</v>
      </c>
      <c r="C29" s="7">
        <v>23</v>
      </c>
      <c r="D29" s="7">
        <v>2760</v>
      </c>
      <c r="E29" s="7">
        <v>2800</v>
      </c>
      <c r="F29" s="7">
        <v>183</v>
      </c>
      <c r="G29" s="7">
        <v>2983</v>
      </c>
      <c r="H29" s="8">
        <f t="shared" si="0"/>
        <v>2.3017902813299234</v>
      </c>
      <c r="I29" s="8">
        <f t="shared" si="1"/>
        <v>695.6521739130435</v>
      </c>
      <c r="J29" s="9">
        <f t="shared" si="2"/>
        <v>8.079710144927537</v>
      </c>
    </row>
    <row r="30" spans="1:10" ht="15">
      <c r="A30" s="10" t="s">
        <v>27</v>
      </c>
      <c r="B30" s="3">
        <v>1624</v>
      </c>
      <c r="C30" s="3">
        <v>2</v>
      </c>
      <c r="D30" s="3">
        <v>1626</v>
      </c>
      <c r="E30" s="3">
        <v>1137</v>
      </c>
      <c r="F30" s="3">
        <v>29</v>
      </c>
      <c r="G30" s="3">
        <v>1166</v>
      </c>
      <c r="H30" s="4">
        <f t="shared" si="0"/>
        <v>-29.98768472906404</v>
      </c>
      <c r="I30" s="4">
        <f t="shared" si="1"/>
        <v>1350</v>
      </c>
      <c r="J30" s="5">
        <f t="shared" si="2"/>
        <v>-28.290282902829027</v>
      </c>
    </row>
    <row r="31" spans="1:10" ht="15">
      <c r="A31" s="6" t="s">
        <v>74</v>
      </c>
      <c r="B31" s="7">
        <v>591</v>
      </c>
      <c r="C31" s="7">
        <v>34</v>
      </c>
      <c r="D31" s="7">
        <v>625</v>
      </c>
      <c r="E31" s="7">
        <v>597</v>
      </c>
      <c r="F31" s="7">
        <v>46</v>
      </c>
      <c r="G31" s="7">
        <v>643</v>
      </c>
      <c r="H31" s="42">
        <f t="shared" si="0"/>
        <v>1.015228426395939</v>
      </c>
      <c r="I31" s="8">
        <f t="shared" si="1"/>
        <v>35.294117647058826</v>
      </c>
      <c r="J31" s="9">
        <f t="shared" si="2"/>
        <v>2.88</v>
      </c>
    </row>
    <row r="32" spans="1:10" ht="15">
      <c r="A32" s="10" t="s">
        <v>55</v>
      </c>
      <c r="B32" s="3">
        <v>854</v>
      </c>
      <c r="C32" s="3">
        <v>71</v>
      </c>
      <c r="D32" s="3">
        <v>925</v>
      </c>
      <c r="E32" s="3">
        <v>844</v>
      </c>
      <c r="F32" s="3">
        <v>122</v>
      </c>
      <c r="G32" s="3">
        <v>966</v>
      </c>
      <c r="H32" s="4">
        <f t="shared" si="0"/>
        <v>-1.1709601873536302</v>
      </c>
      <c r="I32" s="4">
        <f t="shared" si="1"/>
        <v>71.83098591549296</v>
      </c>
      <c r="J32" s="5">
        <f t="shared" si="2"/>
        <v>4.4324324324324325</v>
      </c>
    </row>
    <row r="33" spans="1:10" ht="15">
      <c r="A33" s="6" t="s">
        <v>67</v>
      </c>
      <c r="B33" s="7">
        <v>334</v>
      </c>
      <c r="C33" s="7">
        <v>0</v>
      </c>
      <c r="D33" s="7">
        <v>334</v>
      </c>
      <c r="E33" s="7">
        <v>183</v>
      </c>
      <c r="F33" s="7">
        <v>0</v>
      </c>
      <c r="G33" s="7">
        <v>183</v>
      </c>
      <c r="H33" s="8">
        <f t="shared" si="0"/>
        <v>-45.209580838323355</v>
      </c>
      <c r="I33" s="8">
        <f t="shared" si="1"/>
        <v>0</v>
      </c>
      <c r="J33" s="9">
        <f t="shared" si="2"/>
        <v>-45.209580838323355</v>
      </c>
    </row>
    <row r="34" spans="1:10" ht="15">
      <c r="A34" s="10" t="s">
        <v>28</v>
      </c>
      <c r="B34" s="3">
        <v>1917</v>
      </c>
      <c r="C34" s="3">
        <v>55</v>
      </c>
      <c r="D34" s="3">
        <v>1972</v>
      </c>
      <c r="E34" s="3">
        <v>2297</v>
      </c>
      <c r="F34" s="3">
        <v>279</v>
      </c>
      <c r="G34" s="3">
        <v>2576</v>
      </c>
      <c r="H34" s="4">
        <f t="shared" si="0"/>
        <v>19.8226395409494</v>
      </c>
      <c r="I34" s="4">
        <f t="shared" si="1"/>
        <v>407.27272727272725</v>
      </c>
      <c r="J34" s="5">
        <f t="shared" si="2"/>
        <v>30.628803245436103</v>
      </c>
    </row>
    <row r="35" spans="1:10" ht="15">
      <c r="A35" s="6" t="s">
        <v>66</v>
      </c>
      <c r="B35" s="7">
        <v>492</v>
      </c>
      <c r="C35" s="7">
        <v>1</v>
      </c>
      <c r="D35" s="7">
        <v>493</v>
      </c>
      <c r="E35" s="7">
        <v>508</v>
      </c>
      <c r="F35" s="7">
        <v>0</v>
      </c>
      <c r="G35" s="7">
        <v>508</v>
      </c>
      <c r="H35" s="8">
        <f t="shared" si="0"/>
        <v>3.2520325203252036</v>
      </c>
      <c r="I35" s="8">
        <f t="shared" si="1"/>
        <v>-100</v>
      </c>
      <c r="J35" s="9">
        <f t="shared" si="2"/>
        <v>3.0425963488843815</v>
      </c>
    </row>
    <row r="36" spans="1:10" ht="15">
      <c r="A36" s="10" t="s">
        <v>29</v>
      </c>
      <c r="B36" s="3">
        <v>6878</v>
      </c>
      <c r="C36" s="3">
        <v>29</v>
      </c>
      <c r="D36" s="3">
        <v>6907</v>
      </c>
      <c r="E36" s="3">
        <v>8598</v>
      </c>
      <c r="F36" s="3">
        <v>27</v>
      </c>
      <c r="G36" s="3">
        <v>8625</v>
      </c>
      <c r="H36" s="4">
        <f t="shared" si="0"/>
        <v>25.00726955510323</v>
      </c>
      <c r="I36" s="4">
        <f t="shared" si="1"/>
        <v>-6.896551724137931</v>
      </c>
      <c r="J36" s="5">
        <f t="shared" si="2"/>
        <v>24.873316924858837</v>
      </c>
    </row>
    <row r="37" spans="1:10" ht="15">
      <c r="A37" s="6" t="s">
        <v>30</v>
      </c>
      <c r="B37" s="7">
        <v>513</v>
      </c>
      <c r="C37" s="7">
        <v>1</v>
      </c>
      <c r="D37" s="7">
        <v>514</v>
      </c>
      <c r="E37" s="7">
        <v>548</v>
      </c>
      <c r="F37" s="7">
        <v>14</v>
      </c>
      <c r="G37" s="7">
        <v>562</v>
      </c>
      <c r="H37" s="8">
        <f t="shared" si="0"/>
        <v>6.82261208576998</v>
      </c>
      <c r="I37" s="8">
        <f t="shared" si="1"/>
        <v>1300</v>
      </c>
      <c r="J37" s="9">
        <f t="shared" si="2"/>
        <v>9.33852140077821</v>
      </c>
    </row>
    <row r="38" spans="1:10" ht="15">
      <c r="A38" s="10" t="s">
        <v>31</v>
      </c>
      <c r="B38" s="3">
        <v>1058</v>
      </c>
      <c r="C38" s="3">
        <v>2</v>
      </c>
      <c r="D38" s="3">
        <v>1060</v>
      </c>
      <c r="E38" s="3">
        <v>1138</v>
      </c>
      <c r="F38" s="3">
        <v>0</v>
      </c>
      <c r="G38" s="3">
        <v>1138</v>
      </c>
      <c r="H38" s="4">
        <f t="shared" si="0"/>
        <v>7.561436672967864</v>
      </c>
      <c r="I38" s="4">
        <f t="shared" si="1"/>
        <v>-100</v>
      </c>
      <c r="J38" s="5">
        <f t="shared" si="2"/>
        <v>7.3584905660377355</v>
      </c>
    </row>
    <row r="39" spans="1:10" ht="15">
      <c r="A39" s="6" t="s">
        <v>32</v>
      </c>
      <c r="B39" s="7">
        <v>118</v>
      </c>
      <c r="C39" s="7">
        <v>2</v>
      </c>
      <c r="D39" s="7">
        <v>120</v>
      </c>
      <c r="E39" s="7">
        <v>181</v>
      </c>
      <c r="F39" s="7">
        <v>3</v>
      </c>
      <c r="G39" s="7">
        <v>184</v>
      </c>
      <c r="H39" s="8">
        <f t="shared" si="0"/>
        <v>53.38983050847458</v>
      </c>
      <c r="I39" s="8">
        <f t="shared" si="1"/>
        <v>50</v>
      </c>
      <c r="J39" s="9">
        <f t="shared" si="2"/>
        <v>53.333333333333336</v>
      </c>
    </row>
    <row r="40" spans="1:10" ht="15">
      <c r="A40" s="10" t="s">
        <v>33</v>
      </c>
      <c r="B40" s="3">
        <v>2552</v>
      </c>
      <c r="C40" s="3">
        <v>331</v>
      </c>
      <c r="D40" s="3">
        <v>2883</v>
      </c>
      <c r="E40" s="3">
        <v>3354</v>
      </c>
      <c r="F40" s="3">
        <v>799</v>
      </c>
      <c r="G40" s="3">
        <v>4153</v>
      </c>
      <c r="H40" s="4">
        <f t="shared" si="0"/>
        <v>31.426332288401255</v>
      </c>
      <c r="I40" s="4">
        <f t="shared" si="1"/>
        <v>141.38972809667675</v>
      </c>
      <c r="J40" s="5">
        <f t="shared" si="2"/>
        <v>44.05133541449879</v>
      </c>
    </row>
    <row r="41" spans="1:10" ht="15">
      <c r="A41" s="6" t="s">
        <v>34</v>
      </c>
      <c r="B41" s="7">
        <v>807</v>
      </c>
      <c r="C41" s="7">
        <v>5</v>
      </c>
      <c r="D41" s="7">
        <v>812</v>
      </c>
      <c r="E41" s="7">
        <v>571</v>
      </c>
      <c r="F41" s="7">
        <v>7</v>
      </c>
      <c r="G41" s="7">
        <v>578</v>
      </c>
      <c r="H41" s="8">
        <f t="shared" si="0"/>
        <v>-29.244114002478316</v>
      </c>
      <c r="I41" s="8">
        <f t="shared" si="1"/>
        <v>40</v>
      </c>
      <c r="J41" s="9">
        <f t="shared" si="2"/>
        <v>-28.817733990147783</v>
      </c>
    </row>
    <row r="42" spans="1:10" ht="15">
      <c r="A42" s="10" t="s">
        <v>35</v>
      </c>
      <c r="B42" s="3">
        <v>1340</v>
      </c>
      <c r="C42" s="3">
        <v>58</v>
      </c>
      <c r="D42" s="3">
        <v>1398</v>
      </c>
      <c r="E42" s="3">
        <v>1759</v>
      </c>
      <c r="F42" s="3">
        <v>198</v>
      </c>
      <c r="G42" s="3">
        <v>1957</v>
      </c>
      <c r="H42" s="4">
        <f t="shared" si="0"/>
        <v>31.268656716417908</v>
      </c>
      <c r="I42" s="4">
        <f t="shared" si="1"/>
        <v>241.3793103448276</v>
      </c>
      <c r="J42" s="5">
        <f t="shared" si="2"/>
        <v>39.98569384835479</v>
      </c>
    </row>
    <row r="43" spans="1:10" ht="15">
      <c r="A43" s="6" t="s">
        <v>36</v>
      </c>
      <c r="B43" s="7">
        <v>1404</v>
      </c>
      <c r="C43" s="7">
        <v>14</v>
      </c>
      <c r="D43" s="7">
        <v>1418</v>
      </c>
      <c r="E43" s="7">
        <v>1454</v>
      </c>
      <c r="F43" s="7">
        <v>27</v>
      </c>
      <c r="G43" s="7">
        <v>1481</v>
      </c>
      <c r="H43" s="8">
        <f t="shared" si="0"/>
        <v>3.561253561253561</v>
      </c>
      <c r="I43" s="8">
        <f t="shared" si="1"/>
        <v>92.85714285714286</v>
      </c>
      <c r="J43" s="9">
        <f t="shared" si="2"/>
        <v>4.4428772919605075</v>
      </c>
    </row>
    <row r="44" spans="1:10" ht="15">
      <c r="A44" s="10" t="s">
        <v>37</v>
      </c>
      <c r="B44" s="3">
        <v>1128</v>
      </c>
      <c r="C44" s="3">
        <v>6</v>
      </c>
      <c r="D44" s="3">
        <v>1134</v>
      </c>
      <c r="E44" s="3">
        <v>1265</v>
      </c>
      <c r="F44" s="3">
        <v>3</v>
      </c>
      <c r="G44" s="3">
        <v>1268</v>
      </c>
      <c r="H44" s="4">
        <f t="shared" si="0"/>
        <v>12.145390070921986</v>
      </c>
      <c r="I44" s="4">
        <f t="shared" si="1"/>
        <v>-50</v>
      </c>
      <c r="J44" s="5">
        <f t="shared" si="2"/>
        <v>11.816578483245149</v>
      </c>
    </row>
    <row r="45" spans="1:10" ht="15">
      <c r="A45" s="6" t="s">
        <v>69</v>
      </c>
      <c r="B45" s="7">
        <v>750</v>
      </c>
      <c r="C45" s="7">
        <v>0</v>
      </c>
      <c r="D45" s="7">
        <v>750</v>
      </c>
      <c r="E45" s="7">
        <v>704</v>
      </c>
      <c r="F45" s="7">
        <v>0</v>
      </c>
      <c r="G45" s="7">
        <v>704</v>
      </c>
      <c r="H45" s="8">
        <f t="shared" si="0"/>
        <v>-6.133333333333333</v>
      </c>
      <c r="I45" s="8">
        <f t="shared" si="1"/>
        <v>0</v>
      </c>
      <c r="J45" s="9">
        <f t="shared" si="2"/>
        <v>-6.133333333333333</v>
      </c>
    </row>
    <row r="46" spans="1:10" ht="15">
      <c r="A46" s="10" t="s">
        <v>38</v>
      </c>
      <c r="B46" s="3">
        <v>4002</v>
      </c>
      <c r="C46" s="3">
        <v>56</v>
      </c>
      <c r="D46" s="3">
        <v>4058</v>
      </c>
      <c r="E46" s="3">
        <v>4317</v>
      </c>
      <c r="F46" s="3">
        <v>67</v>
      </c>
      <c r="G46" s="3">
        <v>4384</v>
      </c>
      <c r="H46" s="4">
        <f t="shared" si="0"/>
        <v>7.871064467766117</v>
      </c>
      <c r="I46" s="4">
        <f t="shared" si="1"/>
        <v>19.642857142857142</v>
      </c>
      <c r="J46" s="5">
        <f t="shared" si="2"/>
        <v>8.033514046328241</v>
      </c>
    </row>
    <row r="47" spans="1:15" ht="15">
      <c r="A47" s="6" t="s">
        <v>39</v>
      </c>
      <c r="B47" s="7">
        <v>1272</v>
      </c>
      <c r="C47" s="7">
        <v>2</v>
      </c>
      <c r="D47" s="7">
        <v>1274</v>
      </c>
      <c r="E47" s="7">
        <v>1698</v>
      </c>
      <c r="F47" s="7">
        <v>6</v>
      </c>
      <c r="G47" s="7">
        <v>1704</v>
      </c>
      <c r="H47" s="8">
        <f t="shared" si="0"/>
        <v>33.490566037735846</v>
      </c>
      <c r="I47" s="8">
        <f t="shared" si="1"/>
        <v>200</v>
      </c>
      <c r="J47" s="9">
        <f t="shared" si="2"/>
        <v>33.75196232339089</v>
      </c>
      <c r="L47" s="46"/>
      <c r="M47" s="46"/>
      <c r="N47" s="46"/>
      <c r="O47" s="46"/>
    </row>
    <row r="48" spans="1:10" ht="15">
      <c r="A48" s="10" t="s">
        <v>40</v>
      </c>
      <c r="B48" s="3">
        <v>2942</v>
      </c>
      <c r="C48" s="3">
        <v>161</v>
      </c>
      <c r="D48" s="3">
        <v>3103</v>
      </c>
      <c r="E48" s="3">
        <v>3672</v>
      </c>
      <c r="F48" s="3">
        <v>370</v>
      </c>
      <c r="G48" s="3">
        <v>4042</v>
      </c>
      <c r="H48" s="4">
        <f t="shared" si="0"/>
        <v>24.813052345343305</v>
      </c>
      <c r="I48" s="4">
        <f t="shared" si="1"/>
        <v>129.81366459627327</v>
      </c>
      <c r="J48" s="5">
        <f t="shared" si="2"/>
        <v>30.26103770544634</v>
      </c>
    </row>
    <row r="49" spans="1:10" ht="15">
      <c r="A49" s="6" t="s">
        <v>41</v>
      </c>
      <c r="B49" s="7">
        <v>136</v>
      </c>
      <c r="C49" s="7">
        <v>0</v>
      </c>
      <c r="D49" s="7">
        <v>136</v>
      </c>
      <c r="E49" s="7">
        <v>130</v>
      </c>
      <c r="F49" s="7">
        <v>0</v>
      </c>
      <c r="G49" s="7">
        <v>130</v>
      </c>
      <c r="H49" s="8">
        <f t="shared" si="0"/>
        <v>-4.411764705882353</v>
      </c>
      <c r="I49" s="8">
        <f t="shared" si="1"/>
        <v>0</v>
      </c>
      <c r="J49" s="9">
        <f t="shared" si="2"/>
        <v>-4.411764705882353</v>
      </c>
    </row>
    <row r="50" spans="1:10" ht="15">
      <c r="A50" s="10" t="s">
        <v>42</v>
      </c>
      <c r="B50" s="3">
        <v>236</v>
      </c>
      <c r="C50" s="3">
        <v>6</v>
      </c>
      <c r="D50" s="3">
        <v>242</v>
      </c>
      <c r="E50" s="3">
        <v>208</v>
      </c>
      <c r="F50" s="3">
        <v>0</v>
      </c>
      <c r="G50" s="3">
        <v>208</v>
      </c>
      <c r="H50" s="4">
        <f t="shared" si="0"/>
        <v>-11.864406779661017</v>
      </c>
      <c r="I50" s="4">
        <f t="shared" si="1"/>
        <v>-100</v>
      </c>
      <c r="J50" s="5">
        <f t="shared" si="2"/>
        <v>-14.049586776859504</v>
      </c>
    </row>
    <row r="51" spans="1:10" ht="15">
      <c r="A51" s="6" t="s">
        <v>43</v>
      </c>
      <c r="B51" s="7">
        <v>961</v>
      </c>
      <c r="C51" s="7">
        <v>13</v>
      </c>
      <c r="D51" s="7">
        <v>974</v>
      </c>
      <c r="E51" s="7">
        <v>928</v>
      </c>
      <c r="F51" s="7">
        <v>14</v>
      </c>
      <c r="G51" s="7">
        <v>942</v>
      </c>
      <c r="H51" s="8">
        <f t="shared" si="0"/>
        <v>-3.433922996878252</v>
      </c>
      <c r="I51" s="8">
        <f>+_xlfn.IFERROR(((F51-C51)/C51)*100,0)</f>
        <v>7.6923076923076925</v>
      </c>
      <c r="J51" s="9">
        <f t="shared" si="2"/>
        <v>-3.285420944558522</v>
      </c>
    </row>
    <row r="52" spans="1:10" ht="15">
      <c r="A52" s="10" t="s">
        <v>73</v>
      </c>
      <c r="B52" s="3">
        <v>1485</v>
      </c>
      <c r="C52" s="3">
        <v>8</v>
      </c>
      <c r="D52" s="3">
        <v>1493</v>
      </c>
      <c r="E52" s="3">
        <v>1493</v>
      </c>
      <c r="F52" s="3">
        <v>1</v>
      </c>
      <c r="G52" s="3">
        <v>1494</v>
      </c>
      <c r="H52" s="4">
        <f t="shared" si="0"/>
        <v>0.5387205387205387</v>
      </c>
      <c r="I52" s="4">
        <f t="shared" si="1"/>
        <v>-87.5</v>
      </c>
      <c r="J52" s="5">
        <f t="shared" si="2"/>
        <v>0.06697923643670461</v>
      </c>
    </row>
    <row r="53" spans="1:10" ht="15">
      <c r="A53" s="6" t="s">
        <v>44</v>
      </c>
      <c r="B53" s="7">
        <v>1579</v>
      </c>
      <c r="C53" s="7">
        <v>2</v>
      </c>
      <c r="D53" s="7">
        <v>1581</v>
      </c>
      <c r="E53" s="7">
        <v>1523</v>
      </c>
      <c r="F53" s="7">
        <v>0</v>
      </c>
      <c r="G53" s="7">
        <v>1523</v>
      </c>
      <c r="H53" s="8">
        <f t="shared" si="0"/>
        <v>-3.546548448385054</v>
      </c>
      <c r="I53" s="8">
        <f t="shared" si="1"/>
        <v>-100</v>
      </c>
      <c r="J53" s="9">
        <f t="shared" si="2"/>
        <v>-3.6685641998734972</v>
      </c>
    </row>
    <row r="54" spans="1:10" ht="15">
      <c r="A54" s="10" t="s">
        <v>70</v>
      </c>
      <c r="B54" s="3">
        <v>7488</v>
      </c>
      <c r="C54" s="3">
        <v>175</v>
      </c>
      <c r="D54" s="3">
        <v>7663</v>
      </c>
      <c r="E54" s="3">
        <v>6466</v>
      </c>
      <c r="F54" s="3">
        <v>151</v>
      </c>
      <c r="G54" s="3">
        <v>6617</v>
      </c>
      <c r="H54" s="4">
        <f t="shared" si="0"/>
        <v>-13.648504273504273</v>
      </c>
      <c r="I54" s="4">
        <f t="shared" si="1"/>
        <v>-13.714285714285715</v>
      </c>
      <c r="J54" s="5">
        <f t="shared" si="2"/>
        <v>-13.650006524859714</v>
      </c>
    </row>
    <row r="55" spans="1:10" ht="15">
      <c r="A55" s="6" t="s">
        <v>45</v>
      </c>
      <c r="B55" s="7">
        <v>219</v>
      </c>
      <c r="C55" s="7">
        <v>0</v>
      </c>
      <c r="D55" s="7">
        <v>219</v>
      </c>
      <c r="E55" s="7">
        <v>264</v>
      </c>
      <c r="F55" s="7">
        <v>0</v>
      </c>
      <c r="G55" s="7">
        <v>264</v>
      </c>
      <c r="H55" s="8">
        <f t="shared" si="0"/>
        <v>20.54794520547945</v>
      </c>
      <c r="I55" s="8">
        <f t="shared" si="1"/>
        <v>0</v>
      </c>
      <c r="J55" s="9">
        <f t="shared" si="2"/>
        <v>20.54794520547945</v>
      </c>
    </row>
    <row r="56" spans="1:10" ht="15">
      <c r="A56" s="10" t="s">
        <v>46</v>
      </c>
      <c r="B56" s="3">
        <v>1735</v>
      </c>
      <c r="C56" s="3">
        <v>0</v>
      </c>
      <c r="D56" s="3">
        <v>1735</v>
      </c>
      <c r="E56" s="3">
        <v>1435</v>
      </c>
      <c r="F56" s="3">
        <v>3</v>
      </c>
      <c r="G56" s="3">
        <v>1438</v>
      </c>
      <c r="H56" s="4">
        <f t="shared" si="0"/>
        <v>-17.29106628242075</v>
      </c>
      <c r="I56" s="4">
        <f t="shared" si="1"/>
        <v>0</v>
      </c>
      <c r="J56" s="5">
        <f t="shared" si="2"/>
        <v>-17.118155619596543</v>
      </c>
    </row>
    <row r="57" spans="1:10" ht="15">
      <c r="A57" s="6" t="s">
        <v>47</v>
      </c>
      <c r="B57" s="7">
        <v>4420</v>
      </c>
      <c r="C57" s="7">
        <v>32</v>
      </c>
      <c r="D57" s="7">
        <v>4452</v>
      </c>
      <c r="E57" s="7">
        <v>3916</v>
      </c>
      <c r="F57" s="7">
        <v>28</v>
      </c>
      <c r="G57" s="7">
        <v>3944</v>
      </c>
      <c r="H57" s="8">
        <f t="shared" si="0"/>
        <v>-11.402714932126697</v>
      </c>
      <c r="I57" s="8">
        <f t="shared" si="1"/>
        <v>-12.5</v>
      </c>
      <c r="J57" s="9">
        <f t="shared" si="2"/>
        <v>-11.410601976639713</v>
      </c>
    </row>
    <row r="58" spans="1:10" ht="15">
      <c r="A58" s="10" t="s">
        <v>56</v>
      </c>
      <c r="B58" s="3">
        <v>184</v>
      </c>
      <c r="C58" s="3">
        <v>3</v>
      </c>
      <c r="D58" s="3">
        <v>187</v>
      </c>
      <c r="E58" s="3">
        <v>230</v>
      </c>
      <c r="F58" s="3">
        <v>23</v>
      </c>
      <c r="G58" s="3">
        <v>253</v>
      </c>
      <c r="H58" s="4">
        <f t="shared" si="0"/>
        <v>25</v>
      </c>
      <c r="I58" s="4">
        <f t="shared" si="1"/>
        <v>666.6666666666667</v>
      </c>
      <c r="J58" s="5">
        <f t="shared" si="2"/>
        <v>35.294117647058826</v>
      </c>
    </row>
    <row r="59" spans="1:10" ht="15">
      <c r="A59" s="6" t="s">
        <v>57</v>
      </c>
      <c r="B59" s="7">
        <v>26</v>
      </c>
      <c r="C59" s="7">
        <v>0</v>
      </c>
      <c r="D59" s="7">
        <v>26</v>
      </c>
      <c r="E59" s="7">
        <v>96</v>
      </c>
      <c r="F59" s="7">
        <v>100</v>
      </c>
      <c r="G59" s="7">
        <v>196</v>
      </c>
      <c r="H59" s="8">
        <f t="shared" si="0"/>
        <v>269.2307692307692</v>
      </c>
      <c r="I59" s="8">
        <f t="shared" si="1"/>
        <v>0</v>
      </c>
      <c r="J59" s="9">
        <f t="shared" si="2"/>
        <v>653.8461538461538</v>
      </c>
    </row>
    <row r="60" spans="1:11" ht="15">
      <c r="A60" s="11" t="s">
        <v>48</v>
      </c>
      <c r="B60" s="12">
        <f>B61-SUM(B6+B10+B20+B32+B58+B59+B5)</f>
        <v>129769</v>
      </c>
      <c r="C60" s="12">
        <f>C61-SUM(C6+C10+C20+C32+C58+C59+C5)</f>
        <v>21522</v>
      </c>
      <c r="D60" s="12">
        <f>D61-SUM(D6+D10+D20+D32+D58+D59+D5)</f>
        <v>151291</v>
      </c>
      <c r="E60" s="12">
        <f>E61-SUM(E6+E10+E20+E32+E58+E59+E5)</f>
        <v>148810</v>
      </c>
      <c r="F60" s="12">
        <f>F61-SUM(F6+F10+F20+F32+F58+F59+F5)</f>
        <v>36902</v>
      </c>
      <c r="G60" s="12">
        <f>G61-SUM(G6+G10+G20+G32+G58+G59+G5)</f>
        <v>185712</v>
      </c>
      <c r="H60" s="13">
        <f>+_xlfn.IFERROR(((E60-B60)/B60)*100,0)</f>
        <v>14.672995861877643</v>
      </c>
      <c r="I60" s="13">
        <f t="shared" si="1"/>
        <v>71.46176005947402</v>
      </c>
      <c r="J60" s="35">
        <f t="shared" si="2"/>
        <v>22.751518596611827</v>
      </c>
      <c r="K60" s="37"/>
    </row>
    <row r="61" spans="1:10" ht="15">
      <c r="A61" s="14" t="s">
        <v>49</v>
      </c>
      <c r="B61" s="15">
        <f>SUM(B4:B59)</f>
        <v>184345</v>
      </c>
      <c r="C61" s="15">
        <f>SUM(C4:C59)</f>
        <v>84417</v>
      </c>
      <c r="D61" s="15">
        <f>SUM(D4:D59)</f>
        <v>268762</v>
      </c>
      <c r="E61" s="15">
        <f>SUM(E4:E59)</f>
        <v>217143</v>
      </c>
      <c r="F61" s="15">
        <f>SUM(F4:F59)</f>
        <v>152676</v>
      </c>
      <c r="G61" s="15">
        <f>SUM(G4:G59)</f>
        <v>369819</v>
      </c>
      <c r="H61" s="16">
        <f>+_xlfn.IFERROR(((E61-B61)/B61)*100,0)</f>
        <v>17.791640673736744</v>
      </c>
      <c r="I61" s="16">
        <f t="shared" si="1"/>
        <v>80.85930559010626</v>
      </c>
      <c r="J61" s="17">
        <f t="shared" si="2"/>
        <v>37.600925726107114</v>
      </c>
    </row>
    <row r="62" spans="1:10" ht="15.75" thickBot="1">
      <c r="A62" s="18" t="s">
        <v>50</v>
      </c>
      <c r="B62" s="19"/>
      <c r="C62" s="19"/>
      <c r="D62" s="45">
        <v>59455</v>
      </c>
      <c r="E62" s="44"/>
      <c r="F62" s="44"/>
      <c r="G62" s="45">
        <v>108012</v>
      </c>
      <c r="H62" s="62">
        <f>+_xlfn.IFERROR(((G62-D62)/D62)*100,0)</f>
        <v>81.67017071734925</v>
      </c>
      <c r="I62" s="62"/>
      <c r="J62" s="63"/>
    </row>
    <row r="63" spans="1:10" ht="15">
      <c r="A63" s="14" t="s">
        <v>51</v>
      </c>
      <c r="B63" s="34"/>
      <c r="C63" s="34"/>
      <c r="D63" s="34">
        <f>+D61+D62</f>
        <v>328217</v>
      </c>
      <c r="E63" s="34"/>
      <c r="F63" s="34"/>
      <c r="G63" s="34">
        <f>+G61+G62</f>
        <v>477831</v>
      </c>
      <c r="H63" s="64">
        <f>+_xlfn.IFERROR(((G63-D63)/D63)*100,0)</f>
        <v>45.58386677106914</v>
      </c>
      <c r="I63" s="64"/>
      <c r="J63" s="65"/>
    </row>
    <row r="64" spans="1:10" ht="15">
      <c r="A64" s="47"/>
      <c r="B64" s="48"/>
      <c r="C64" s="48"/>
      <c r="D64" s="48"/>
      <c r="E64" s="48"/>
      <c r="F64" s="48"/>
      <c r="G64" s="48"/>
      <c r="H64" s="48"/>
      <c r="I64" s="48"/>
      <c r="J64" s="49"/>
    </row>
    <row r="65" spans="1:10" ht="15.75" thickBot="1">
      <c r="A65" s="50"/>
      <c r="B65" s="51"/>
      <c r="C65" s="51"/>
      <c r="D65" s="51"/>
      <c r="E65" s="51"/>
      <c r="F65" s="51"/>
      <c r="G65" s="51"/>
      <c r="H65" s="51"/>
      <c r="I65" s="51"/>
      <c r="J65" s="52"/>
    </row>
    <row r="66" spans="1:10" ht="48.75" customHeight="1">
      <c r="A66" s="53" t="s">
        <v>71</v>
      </c>
      <c r="B66" s="53"/>
      <c r="C66" s="53"/>
      <c r="D66" s="53"/>
      <c r="E66" s="53"/>
      <c r="F66" s="53"/>
      <c r="G66" s="53"/>
      <c r="H66" s="53"/>
      <c r="I66" s="53"/>
      <c r="J66" s="53"/>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6">
      <selection activeCell="B4" sqref="B4:D59"/>
    </sheetView>
  </sheetViews>
  <sheetFormatPr defaultColWidth="9.140625" defaultRowHeight="15"/>
  <cols>
    <col min="1" max="1" width="34.00390625" style="0" bestFit="1" customWidth="1"/>
    <col min="2" max="10" width="14.28125" style="0" customWidth="1"/>
  </cols>
  <sheetData>
    <row r="1" spans="1:10" ht="24.75" customHeight="1">
      <c r="A1" s="54" t="s">
        <v>63</v>
      </c>
      <c r="B1" s="55"/>
      <c r="C1" s="55"/>
      <c r="D1" s="55"/>
      <c r="E1" s="55"/>
      <c r="F1" s="55"/>
      <c r="G1" s="55"/>
      <c r="H1" s="55"/>
      <c r="I1" s="55"/>
      <c r="J1" s="56"/>
    </row>
    <row r="2" spans="1:10" ht="27" customHeight="1">
      <c r="A2" s="68" t="s">
        <v>1</v>
      </c>
      <c r="B2" s="59" t="s">
        <v>77</v>
      </c>
      <c r="C2" s="59"/>
      <c r="D2" s="59"/>
      <c r="E2" s="59" t="s">
        <v>75</v>
      </c>
      <c r="F2" s="59"/>
      <c r="G2" s="59"/>
      <c r="H2" s="60" t="s">
        <v>76</v>
      </c>
      <c r="I2" s="60"/>
      <c r="J2" s="61"/>
    </row>
    <row r="3" spans="1:10" ht="15">
      <c r="A3" s="69"/>
      <c r="B3" s="1" t="s">
        <v>2</v>
      </c>
      <c r="C3" s="1" t="s">
        <v>3</v>
      </c>
      <c r="D3" s="1" t="s">
        <v>4</v>
      </c>
      <c r="E3" s="1" t="s">
        <v>2</v>
      </c>
      <c r="F3" s="1" t="s">
        <v>3</v>
      </c>
      <c r="G3" s="1" t="s">
        <v>4</v>
      </c>
      <c r="H3" s="1" t="s">
        <v>2</v>
      </c>
      <c r="I3" s="1" t="s">
        <v>3</v>
      </c>
      <c r="J3" s="2" t="s">
        <v>4</v>
      </c>
    </row>
    <row r="4" spans="1:10" ht="15">
      <c r="A4" s="10" t="s">
        <v>5</v>
      </c>
      <c r="B4" s="3">
        <v>47</v>
      </c>
      <c r="C4" s="3">
        <v>6399</v>
      </c>
      <c r="D4" s="3">
        <v>6446</v>
      </c>
      <c r="E4" s="3">
        <v>8</v>
      </c>
      <c r="F4" s="3">
        <v>1396</v>
      </c>
      <c r="G4" s="3">
        <v>1404</v>
      </c>
      <c r="H4" s="4">
        <f>+_xlfn.IFERROR(((E4-B4)/B4)*100,)</f>
        <v>-82.97872340425532</v>
      </c>
      <c r="I4" s="4">
        <f>+_xlfn.IFERROR(((F4-C4)/C4)*100,)</f>
        <v>-78.18409126426003</v>
      </c>
      <c r="J4" s="5">
        <f>+_xlfn.IFERROR(((G4-D4)/D4)*100,)</f>
        <v>-78.21905057399938</v>
      </c>
    </row>
    <row r="5" spans="1:10" ht="15">
      <c r="A5" s="6" t="s">
        <v>68</v>
      </c>
      <c r="B5" s="7">
        <v>16378</v>
      </c>
      <c r="C5" s="7">
        <v>46126</v>
      </c>
      <c r="D5" s="7">
        <v>62504</v>
      </c>
      <c r="E5" s="7">
        <v>28402</v>
      </c>
      <c r="F5" s="7">
        <v>83843</v>
      </c>
      <c r="G5" s="7">
        <v>112245</v>
      </c>
      <c r="H5" s="8">
        <f>+_xlfn.IFERROR(((E5-B5)/B5)*100,)</f>
        <v>73.41555745512272</v>
      </c>
      <c r="I5" s="8">
        <f>+_xlfn.IFERROR(((F5-C5)/C5)*100,)</f>
        <v>81.7695009322291</v>
      </c>
      <c r="J5" s="9">
        <f>+_xlfn.IFERROR(((G5-D5)/D5)*100,)</f>
        <v>79.58050684756176</v>
      </c>
    </row>
    <row r="6" spans="1:10" ht="15">
      <c r="A6" s="10" t="s">
        <v>52</v>
      </c>
      <c r="B6" s="3">
        <v>27773</v>
      </c>
      <c r="C6" s="3">
        <v>14763</v>
      </c>
      <c r="D6" s="3">
        <v>42536</v>
      </c>
      <c r="E6" s="3">
        <v>28414</v>
      </c>
      <c r="F6" s="3">
        <v>29680</v>
      </c>
      <c r="G6" s="3">
        <v>58094</v>
      </c>
      <c r="H6" s="43">
        <f aca="true" t="shared" si="0" ref="H6:H59">+_xlfn.IFERROR(((E6-B6)/B6)*100,)</f>
        <v>2.3079969754797824</v>
      </c>
      <c r="I6" s="4">
        <f aca="true" t="shared" si="1" ref="I6:I59">+_xlfn.IFERROR(((F6-C6)/C6)*100,)</f>
        <v>101.04314841156948</v>
      </c>
      <c r="J6" s="5">
        <f aca="true" t="shared" si="2" ref="J6:J59">+_xlfn.IFERROR(((G6-D6)/D6)*100,)</f>
        <v>36.57607673500094</v>
      </c>
    </row>
    <row r="7" spans="1:10" ht="15">
      <c r="A7" s="6" t="s">
        <v>6</v>
      </c>
      <c r="B7" s="7">
        <v>10908</v>
      </c>
      <c r="C7" s="7">
        <v>1524</v>
      </c>
      <c r="D7" s="7">
        <v>12432</v>
      </c>
      <c r="E7" s="7">
        <v>14317</v>
      </c>
      <c r="F7" s="7">
        <v>3783</v>
      </c>
      <c r="G7" s="7">
        <v>18100</v>
      </c>
      <c r="H7" s="8">
        <f t="shared" si="0"/>
        <v>31.252291895856253</v>
      </c>
      <c r="I7" s="8">
        <f t="shared" si="1"/>
        <v>148.22834645669292</v>
      </c>
      <c r="J7" s="9">
        <f t="shared" si="2"/>
        <v>45.592020592020596</v>
      </c>
    </row>
    <row r="8" spans="1:10" ht="15">
      <c r="A8" s="10" t="s">
        <v>7</v>
      </c>
      <c r="B8" s="3">
        <v>9806</v>
      </c>
      <c r="C8" s="3">
        <v>1244</v>
      </c>
      <c r="D8" s="3">
        <v>11050</v>
      </c>
      <c r="E8" s="3">
        <v>11151</v>
      </c>
      <c r="F8" s="3">
        <v>4471</v>
      </c>
      <c r="G8" s="3">
        <v>15622</v>
      </c>
      <c r="H8" s="4">
        <f t="shared" si="0"/>
        <v>13.716092188456047</v>
      </c>
      <c r="I8" s="4">
        <f t="shared" si="1"/>
        <v>259.40514469453376</v>
      </c>
      <c r="J8" s="5">
        <f t="shared" si="2"/>
        <v>41.375565610859724</v>
      </c>
    </row>
    <row r="9" spans="1:10" ht="15">
      <c r="A9" s="6" t="s">
        <v>8</v>
      </c>
      <c r="B9" s="7">
        <v>6784</v>
      </c>
      <c r="C9" s="7">
        <v>5368</v>
      </c>
      <c r="D9" s="7">
        <v>12152</v>
      </c>
      <c r="E9" s="7">
        <v>10674</v>
      </c>
      <c r="F9" s="7">
        <v>15480</v>
      </c>
      <c r="G9" s="7">
        <v>26154</v>
      </c>
      <c r="H9" s="8">
        <f t="shared" si="0"/>
        <v>57.34080188679245</v>
      </c>
      <c r="I9" s="8">
        <f t="shared" si="1"/>
        <v>188.37555886736214</v>
      </c>
      <c r="J9" s="9">
        <f t="shared" si="2"/>
        <v>115.2238314680711</v>
      </c>
    </row>
    <row r="10" spans="1:10" ht="15">
      <c r="A10" s="10" t="s">
        <v>53</v>
      </c>
      <c r="B10" s="3">
        <v>507</v>
      </c>
      <c r="C10" s="3">
        <v>207</v>
      </c>
      <c r="D10" s="3">
        <v>714</v>
      </c>
      <c r="E10" s="3">
        <v>793</v>
      </c>
      <c r="F10" s="3">
        <v>317</v>
      </c>
      <c r="G10" s="3">
        <v>1110</v>
      </c>
      <c r="H10" s="4">
        <f t="shared" si="0"/>
        <v>56.41025641025641</v>
      </c>
      <c r="I10" s="4">
        <f t="shared" si="1"/>
        <v>53.14009661835749</v>
      </c>
      <c r="J10" s="5">
        <f t="shared" si="2"/>
        <v>55.46218487394958</v>
      </c>
    </row>
    <row r="11" spans="1:10" ht="15">
      <c r="A11" s="6" t="s">
        <v>9</v>
      </c>
      <c r="B11" s="7">
        <v>1418</v>
      </c>
      <c r="C11" s="7">
        <v>34</v>
      </c>
      <c r="D11" s="7">
        <v>1452</v>
      </c>
      <c r="E11" s="7">
        <v>1916</v>
      </c>
      <c r="F11" s="7">
        <v>543</v>
      </c>
      <c r="G11" s="7">
        <v>2459</v>
      </c>
      <c r="H11" s="8">
        <f t="shared" si="0"/>
        <v>35.119887165021154</v>
      </c>
      <c r="I11" s="8">
        <f t="shared" si="1"/>
        <v>1497.0588235294117</v>
      </c>
      <c r="J11" s="9">
        <f t="shared" si="2"/>
        <v>69.35261707988981</v>
      </c>
    </row>
    <row r="12" spans="1:10" ht="15">
      <c r="A12" s="10" t="s">
        <v>10</v>
      </c>
      <c r="B12" s="3">
        <v>1889</v>
      </c>
      <c r="C12" s="3">
        <v>16</v>
      </c>
      <c r="D12" s="3">
        <v>1905</v>
      </c>
      <c r="E12" s="3">
        <v>2381</v>
      </c>
      <c r="F12" s="3">
        <v>384</v>
      </c>
      <c r="G12" s="3">
        <v>2765</v>
      </c>
      <c r="H12" s="4">
        <f t="shared" si="0"/>
        <v>26.045526733721548</v>
      </c>
      <c r="I12" s="4">
        <f t="shared" si="1"/>
        <v>2300</v>
      </c>
      <c r="J12" s="5">
        <f t="shared" si="2"/>
        <v>45.14435695538058</v>
      </c>
    </row>
    <row r="13" spans="1:10" ht="15">
      <c r="A13" s="6" t="s">
        <v>11</v>
      </c>
      <c r="B13" s="7">
        <v>5115</v>
      </c>
      <c r="C13" s="7">
        <v>286</v>
      </c>
      <c r="D13" s="7">
        <v>5401</v>
      </c>
      <c r="E13" s="7">
        <v>6642</v>
      </c>
      <c r="F13" s="7">
        <v>1678</v>
      </c>
      <c r="G13" s="7">
        <v>8320</v>
      </c>
      <c r="H13" s="8">
        <f t="shared" si="0"/>
        <v>29.853372434017594</v>
      </c>
      <c r="I13" s="8">
        <f t="shared" si="1"/>
        <v>486.7132867132868</v>
      </c>
      <c r="J13" s="9">
        <f t="shared" si="2"/>
        <v>54.045547120903535</v>
      </c>
    </row>
    <row r="14" spans="1:10" ht="15">
      <c r="A14" s="10" t="s">
        <v>12</v>
      </c>
      <c r="B14" s="3">
        <v>3822</v>
      </c>
      <c r="C14" s="3">
        <v>31</v>
      </c>
      <c r="D14" s="3">
        <v>3853</v>
      </c>
      <c r="E14" s="3">
        <v>4551</v>
      </c>
      <c r="F14" s="3">
        <v>236</v>
      </c>
      <c r="G14" s="3">
        <v>4787</v>
      </c>
      <c r="H14" s="4">
        <f t="shared" si="0"/>
        <v>19.073783359497646</v>
      </c>
      <c r="I14" s="4">
        <f t="shared" si="1"/>
        <v>661.2903225806452</v>
      </c>
      <c r="J14" s="5">
        <f t="shared" si="2"/>
        <v>24.240851284713212</v>
      </c>
    </row>
    <row r="15" spans="1:10" ht="15">
      <c r="A15" s="6" t="s">
        <v>13</v>
      </c>
      <c r="B15" s="7">
        <v>1588</v>
      </c>
      <c r="C15" s="7">
        <v>12</v>
      </c>
      <c r="D15" s="7">
        <v>1600</v>
      </c>
      <c r="E15" s="7">
        <v>1807</v>
      </c>
      <c r="F15" s="7">
        <v>16</v>
      </c>
      <c r="G15" s="7">
        <v>1823</v>
      </c>
      <c r="H15" s="8">
        <f t="shared" si="0"/>
        <v>13.790931989924433</v>
      </c>
      <c r="I15" s="8">
        <f t="shared" si="1"/>
        <v>33.33333333333333</v>
      </c>
      <c r="J15" s="9">
        <f t="shared" si="2"/>
        <v>13.9375</v>
      </c>
    </row>
    <row r="16" spans="1:10" ht="15">
      <c r="A16" s="10" t="s">
        <v>14</v>
      </c>
      <c r="B16" s="3">
        <v>3146</v>
      </c>
      <c r="C16" s="3">
        <v>55</v>
      </c>
      <c r="D16" s="3">
        <v>3201</v>
      </c>
      <c r="E16" s="3">
        <v>3967</v>
      </c>
      <c r="F16" s="3">
        <v>536</v>
      </c>
      <c r="G16" s="3">
        <v>4503</v>
      </c>
      <c r="H16" s="4">
        <f t="shared" si="0"/>
        <v>26.096630642085188</v>
      </c>
      <c r="I16" s="4">
        <f t="shared" si="1"/>
        <v>874.5454545454546</v>
      </c>
      <c r="J16" s="5">
        <f t="shared" si="2"/>
        <v>40.67478912839738</v>
      </c>
    </row>
    <row r="17" spans="1:10" ht="15">
      <c r="A17" s="6" t="s">
        <v>15</v>
      </c>
      <c r="B17" s="7">
        <v>292</v>
      </c>
      <c r="C17" s="7">
        <v>0</v>
      </c>
      <c r="D17" s="7">
        <v>292</v>
      </c>
      <c r="E17" s="7">
        <v>395</v>
      </c>
      <c r="F17" s="7">
        <v>1</v>
      </c>
      <c r="G17" s="7">
        <v>396</v>
      </c>
      <c r="H17" s="8">
        <f t="shared" si="0"/>
        <v>35.273972602739725</v>
      </c>
      <c r="I17" s="8">
        <f t="shared" si="1"/>
        <v>0</v>
      </c>
      <c r="J17" s="9">
        <f t="shared" si="2"/>
        <v>35.61643835616438</v>
      </c>
    </row>
    <row r="18" spans="1:10" ht="15">
      <c r="A18" s="10" t="s">
        <v>16</v>
      </c>
      <c r="B18" s="3">
        <v>534</v>
      </c>
      <c r="C18" s="3">
        <v>0</v>
      </c>
      <c r="D18" s="3">
        <v>534</v>
      </c>
      <c r="E18" s="3">
        <v>356</v>
      </c>
      <c r="F18" s="3">
        <v>0</v>
      </c>
      <c r="G18" s="3">
        <v>356</v>
      </c>
      <c r="H18" s="4">
        <f t="shared" si="0"/>
        <v>-33.33333333333333</v>
      </c>
      <c r="I18" s="4">
        <f t="shared" si="1"/>
        <v>0</v>
      </c>
      <c r="J18" s="5">
        <f t="shared" si="2"/>
        <v>-33.33333333333333</v>
      </c>
    </row>
    <row r="19" spans="1:10" ht="15">
      <c r="A19" s="6" t="s">
        <v>17</v>
      </c>
      <c r="B19" s="7">
        <v>159</v>
      </c>
      <c r="C19" s="7">
        <v>54</v>
      </c>
      <c r="D19" s="7">
        <v>213</v>
      </c>
      <c r="E19" s="7">
        <v>194</v>
      </c>
      <c r="F19" s="7">
        <v>23</v>
      </c>
      <c r="G19" s="7">
        <v>217</v>
      </c>
      <c r="H19" s="8">
        <f t="shared" si="0"/>
        <v>22.0125786163522</v>
      </c>
      <c r="I19" s="8">
        <f t="shared" si="1"/>
        <v>-57.407407407407405</v>
      </c>
      <c r="J19" s="9">
        <f t="shared" si="2"/>
        <v>1.8779342723004695</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275</v>
      </c>
      <c r="C21" s="7">
        <v>0</v>
      </c>
      <c r="D21" s="7">
        <v>275</v>
      </c>
      <c r="E21" s="7">
        <v>413</v>
      </c>
      <c r="F21" s="7">
        <v>0</v>
      </c>
      <c r="G21" s="7">
        <v>413</v>
      </c>
      <c r="H21" s="8">
        <f t="shared" si="0"/>
        <v>50.18181818181818</v>
      </c>
      <c r="I21" s="8">
        <f t="shared" si="1"/>
        <v>0</v>
      </c>
      <c r="J21" s="9">
        <f t="shared" si="2"/>
        <v>50.18181818181818</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989</v>
      </c>
      <c r="C23" s="7">
        <v>0</v>
      </c>
      <c r="D23" s="7">
        <v>989</v>
      </c>
      <c r="E23" s="7">
        <v>826</v>
      </c>
      <c r="F23" s="7">
        <v>0</v>
      </c>
      <c r="G23" s="7">
        <v>826</v>
      </c>
      <c r="H23" s="8">
        <f t="shared" si="0"/>
        <v>-16.48129423660263</v>
      </c>
      <c r="I23" s="8">
        <f t="shared" si="1"/>
        <v>0</v>
      </c>
      <c r="J23" s="9">
        <f t="shared" si="2"/>
        <v>-16.48129423660263</v>
      </c>
    </row>
    <row r="24" spans="1:10" ht="15">
      <c r="A24" s="10" t="s">
        <v>21</v>
      </c>
      <c r="B24" s="3">
        <v>332</v>
      </c>
      <c r="C24" s="3">
        <v>0</v>
      </c>
      <c r="D24" s="3">
        <v>332</v>
      </c>
      <c r="E24" s="3">
        <v>286</v>
      </c>
      <c r="F24" s="3">
        <v>0</v>
      </c>
      <c r="G24" s="3">
        <v>286</v>
      </c>
      <c r="H24" s="4">
        <f t="shared" si="0"/>
        <v>-13.855421686746988</v>
      </c>
      <c r="I24" s="4">
        <f t="shared" si="1"/>
        <v>0</v>
      </c>
      <c r="J24" s="5">
        <f t="shared" si="2"/>
        <v>-13.855421686746988</v>
      </c>
    </row>
    <row r="25" spans="1:10" ht="15">
      <c r="A25" s="6" t="s">
        <v>22</v>
      </c>
      <c r="B25" s="7">
        <v>4</v>
      </c>
      <c r="C25" s="7">
        <v>2</v>
      </c>
      <c r="D25" s="7">
        <v>6</v>
      </c>
      <c r="E25" s="7">
        <v>204</v>
      </c>
      <c r="F25" s="7">
        <v>2</v>
      </c>
      <c r="G25" s="7">
        <v>206</v>
      </c>
      <c r="H25" s="8">
        <f t="shared" si="0"/>
        <v>5000</v>
      </c>
      <c r="I25" s="8">
        <f t="shared" si="1"/>
        <v>0</v>
      </c>
      <c r="J25" s="9">
        <f t="shared" si="2"/>
        <v>3333.3333333333335</v>
      </c>
    </row>
    <row r="26" spans="1:10" ht="15">
      <c r="A26" s="10" t="s">
        <v>23</v>
      </c>
      <c r="B26" s="3">
        <v>130</v>
      </c>
      <c r="C26" s="3">
        <v>0</v>
      </c>
      <c r="D26" s="3">
        <v>130</v>
      </c>
      <c r="E26" s="3">
        <v>190</v>
      </c>
      <c r="F26" s="3">
        <v>0</v>
      </c>
      <c r="G26" s="3">
        <v>190</v>
      </c>
      <c r="H26" s="4">
        <f t="shared" si="0"/>
        <v>46.15384615384615</v>
      </c>
      <c r="I26" s="4">
        <f t="shared" si="1"/>
        <v>0</v>
      </c>
      <c r="J26" s="5">
        <f t="shared" si="2"/>
        <v>46.15384615384615</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590</v>
      </c>
      <c r="C28" s="3">
        <v>22</v>
      </c>
      <c r="D28" s="3">
        <v>612</v>
      </c>
      <c r="E28" s="3">
        <v>901</v>
      </c>
      <c r="F28" s="3">
        <v>110</v>
      </c>
      <c r="G28" s="3">
        <v>1011</v>
      </c>
      <c r="H28" s="4">
        <f t="shared" si="0"/>
        <v>52.71186440677966</v>
      </c>
      <c r="I28" s="4">
        <f t="shared" si="1"/>
        <v>400</v>
      </c>
      <c r="J28" s="5">
        <f t="shared" si="2"/>
        <v>65.19607843137256</v>
      </c>
    </row>
    <row r="29" spans="1:10" ht="15">
      <c r="A29" s="6" t="s">
        <v>26</v>
      </c>
      <c r="B29" s="7">
        <v>2664</v>
      </c>
      <c r="C29" s="7">
        <v>12</v>
      </c>
      <c r="D29" s="7">
        <v>2676</v>
      </c>
      <c r="E29" s="7">
        <v>2751</v>
      </c>
      <c r="F29" s="7">
        <v>161</v>
      </c>
      <c r="G29" s="7">
        <v>2912</v>
      </c>
      <c r="H29" s="8">
        <f t="shared" si="0"/>
        <v>3.2657657657657655</v>
      </c>
      <c r="I29" s="8">
        <f t="shared" si="1"/>
        <v>1241.6666666666665</v>
      </c>
      <c r="J29" s="9">
        <f t="shared" si="2"/>
        <v>8.819133034379671</v>
      </c>
    </row>
    <row r="30" spans="1:10" ht="15">
      <c r="A30" s="10" t="s">
        <v>27</v>
      </c>
      <c r="B30" s="3">
        <v>1163</v>
      </c>
      <c r="C30" s="3">
        <v>0</v>
      </c>
      <c r="D30" s="3">
        <v>1163</v>
      </c>
      <c r="E30" s="3">
        <v>837</v>
      </c>
      <c r="F30" s="3">
        <v>25</v>
      </c>
      <c r="G30" s="3">
        <v>862</v>
      </c>
      <c r="H30" s="4">
        <f t="shared" si="0"/>
        <v>-28.030954428202925</v>
      </c>
      <c r="I30" s="4">
        <f t="shared" si="1"/>
        <v>0</v>
      </c>
      <c r="J30" s="5">
        <f t="shared" si="2"/>
        <v>-25.88134135855546</v>
      </c>
    </row>
    <row r="31" spans="1:10" ht="15">
      <c r="A31" s="6" t="s">
        <v>74</v>
      </c>
      <c r="B31" s="7">
        <v>527</v>
      </c>
      <c r="C31" s="7">
        <v>32</v>
      </c>
      <c r="D31" s="7">
        <v>559</v>
      </c>
      <c r="E31" s="7">
        <v>578</v>
      </c>
      <c r="F31" s="7">
        <v>46</v>
      </c>
      <c r="G31" s="7">
        <v>624</v>
      </c>
      <c r="H31" s="8">
        <f t="shared" si="0"/>
        <v>9.67741935483871</v>
      </c>
      <c r="I31" s="8">
        <f t="shared" si="1"/>
        <v>43.75</v>
      </c>
      <c r="J31" s="9">
        <f t="shared" si="2"/>
        <v>11.627906976744185</v>
      </c>
    </row>
    <row r="32" spans="1:10" ht="15">
      <c r="A32" s="10" t="s">
        <v>55</v>
      </c>
      <c r="B32" s="3">
        <v>2</v>
      </c>
      <c r="C32" s="3">
        <v>67</v>
      </c>
      <c r="D32" s="3">
        <v>69</v>
      </c>
      <c r="E32" s="3">
        <v>0</v>
      </c>
      <c r="F32" s="3">
        <v>114</v>
      </c>
      <c r="G32" s="3">
        <v>114</v>
      </c>
      <c r="H32" s="4">
        <f t="shared" si="0"/>
        <v>-100</v>
      </c>
      <c r="I32" s="4">
        <f t="shared" si="1"/>
        <v>70.1492537313433</v>
      </c>
      <c r="J32" s="5">
        <f t="shared" si="2"/>
        <v>65.21739130434783</v>
      </c>
    </row>
    <row r="33" spans="1:10" ht="15">
      <c r="A33" s="6" t="s">
        <v>67</v>
      </c>
      <c r="B33" s="7">
        <v>198</v>
      </c>
      <c r="C33" s="7">
        <v>0</v>
      </c>
      <c r="D33" s="7">
        <v>198</v>
      </c>
      <c r="E33" s="7">
        <v>168</v>
      </c>
      <c r="F33" s="7">
        <v>0</v>
      </c>
      <c r="G33" s="7">
        <v>168</v>
      </c>
      <c r="H33" s="8">
        <f t="shared" si="0"/>
        <v>-15.151515151515152</v>
      </c>
      <c r="I33" s="8">
        <f t="shared" si="1"/>
        <v>0</v>
      </c>
      <c r="J33" s="9">
        <f t="shared" si="2"/>
        <v>-15.151515151515152</v>
      </c>
    </row>
    <row r="34" spans="1:10" ht="15">
      <c r="A34" s="10" t="s">
        <v>28</v>
      </c>
      <c r="B34" s="3">
        <v>1544</v>
      </c>
      <c r="C34" s="3">
        <v>37</v>
      </c>
      <c r="D34" s="3">
        <v>1581</v>
      </c>
      <c r="E34" s="3">
        <v>2097</v>
      </c>
      <c r="F34" s="3">
        <v>279</v>
      </c>
      <c r="G34" s="3">
        <v>2376</v>
      </c>
      <c r="H34" s="4">
        <f t="shared" si="0"/>
        <v>35.8160621761658</v>
      </c>
      <c r="I34" s="4">
        <f t="shared" si="1"/>
        <v>654.0540540540541</v>
      </c>
      <c r="J34" s="5">
        <f t="shared" si="2"/>
        <v>50.284629981024665</v>
      </c>
    </row>
    <row r="35" spans="1:10" ht="15">
      <c r="A35" s="6" t="s">
        <v>66</v>
      </c>
      <c r="B35" s="7">
        <v>305</v>
      </c>
      <c r="C35" s="7">
        <v>0</v>
      </c>
      <c r="D35" s="7">
        <v>305</v>
      </c>
      <c r="E35" s="7">
        <v>306</v>
      </c>
      <c r="F35" s="7">
        <v>0</v>
      </c>
      <c r="G35" s="7">
        <v>306</v>
      </c>
      <c r="H35" s="8">
        <f t="shared" si="0"/>
        <v>0.32786885245901637</v>
      </c>
      <c r="I35" s="8">
        <f t="shared" si="1"/>
        <v>0</v>
      </c>
      <c r="J35" s="9">
        <f t="shared" si="2"/>
        <v>0.32786885245901637</v>
      </c>
    </row>
    <row r="36" spans="1:10" ht="15">
      <c r="A36" s="10" t="s">
        <v>29</v>
      </c>
      <c r="B36" s="3">
        <v>93</v>
      </c>
      <c r="C36" s="3">
        <v>8</v>
      </c>
      <c r="D36" s="3">
        <v>101</v>
      </c>
      <c r="E36" s="3">
        <v>120</v>
      </c>
      <c r="F36" s="3">
        <v>17</v>
      </c>
      <c r="G36" s="3">
        <v>137</v>
      </c>
      <c r="H36" s="4">
        <f t="shared" si="0"/>
        <v>29.03225806451613</v>
      </c>
      <c r="I36" s="4">
        <f t="shared" si="1"/>
        <v>112.5</v>
      </c>
      <c r="J36" s="5">
        <f t="shared" si="2"/>
        <v>35.64356435643564</v>
      </c>
    </row>
    <row r="37" spans="1:10" ht="15">
      <c r="A37" s="6" t="s">
        <v>30</v>
      </c>
      <c r="B37" s="7">
        <v>346</v>
      </c>
      <c r="C37" s="7">
        <v>0</v>
      </c>
      <c r="D37" s="7">
        <v>346</v>
      </c>
      <c r="E37" s="7">
        <v>363</v>
      </c>
      <c r="F37" s="7">
        <v>0</v>
      </c>
      <c r="G37" s="7">
        <v>363</v>
      </c>
      <c r="H37" s="8">
        <f t="shared" si="0"/>
        <v>4.913294797687861</v>
      </c>
      <c r="I37" s="8">
        <f t="shared" si="1"/>
        <v>0</v>
      </c>
      <c r="J37" s="9">
        <f t="shared" si="2"/>
        <v>4.913294797687861</v>
      </c>
    </row>
    <row r="38" spans="1:10" ht="15">
      <c r="A38" s="10" t="s">
        <v>31</v>
      </c>
      <c r="B38" s="3">
        <v>914</v>
      </c>
      <c r="C38" s="3">
        <v>0</v>
      </c>
      <c r="D38" s="3">
        <v>914</v>
      </c>
      <c r="E38" s="3">
        <v>1072</v>
      </c>
      <c r="F38" s="3">
        <v>0</v>
      </c>
      <c r="G38" s="3">
        <v>1072</v>
      </c>
      <c r="H38" s="4">
        <f t="shared" si="0"/>
        <v>17.286652078774615</v>
      </c>
      <c r="I38" s="4">
        <f t="shared" si="1"/>
        <v>0</v>
      </c>
      <c r="J38" s="5">
        <f t="shared" si="2"/>
        <v>17.286652078774615</v>
      </c>
    </row>
    <row r="39" spans="1:10" ht="15">
      <c r="A39" s="6" t="s">
        <v>32</v>
      </c>
      <c r="B39" s="7">
        <v>66</v>
      </c>
      <c r="C39" s="7">
        <v>2</v>
      </c>
      <c r="D39" s="7">
        <v>68</v>
      </c>
      <c r="E39" s="7">
        <v>152</v>
      </c>
      <c r="F39" s="7">
        <v>0</v>
      </c>
      <c r="G39" s="7">
        <v>152</v>
      </c>
      <c r="H39" s="8">
        <f t="shared" si="0"/>
        <v>130.3030303030303</v>
      </c>
      <c r="I39" s="8">
        <f t="shared" si="1"/>
        <v>-100</v>
      </c>
      <c r="J39" s="9">
        <f t="shared" si="2"/>
        <v>123.52941176470588</v>
      </c>
    </row>
    <row r="40" spans="1:10" ht="15">
      <c r="A40" s="10" t="s">
        <v>33</v>
      </c>
      <c r="B40" s="3">
        <v>2451</v>
      </c>
      <c r="C40" s="3">
        <v>307</v>
      </c>
      <c r="D40" s="3">
        <v>2758</v>
      </c>
      <c r="E40" s="3">
        <v>3180</v>
      </c>
      <c r="F40" s="3">
        <v>791</v>
      </c>
      <c r="G40" s="3">
        <v>3971</v>
      </c>
      <c r="H40" s="4">
        <f t="shared" si="0"/>
        <v>29.74296205630355</v>
      </c>
      <c r="I40" s="4">
        <f t="shared" si="1"/>
        <v>157.65472312703582</v>
      </c>
      <c r="J40" s="5">
        <f t="shared" si="2"/>
        <v>43.9811457577955</v>
      </c>
    </row>
    <row r="41" spans="1:10" ht="15">
      <c r="A41" s="6" t="s">
        <v>34</v>
      </c>
      <c r="B41" s="7">
        <v>0</v>
      </c>
      <c r="C41" s="7">
        <v>0</v>
      </c>
      <c r="D41" s="7">
        <v>0</v>
      </c>
      <c r="E41" s="7">
        <v>0</v>
      </c>
      <c r="F41" s="7">
        <v>0</v>
      </c>
      <c r="G41" s="7">
        <v>0</v>
      </c>
      <c r="H41" s="8">
        <f t="shared" si="0"/>
        <v>0</v>
      </c>
      <c r="I41" s="8">
        <f t="shared" si="1"/>
        <v>0</v>
      </c>
      <c r="J41" s="9">
        <f t="shared" si="2"/>
        <v>0</v>
      </c>
    </row>
    <row r="42" spans="1:10" ht="15">
      <c r="A42" s="10" t="s">
        <v>35</v>
      </c>
      <c r="B42" s="3">
        <v>1136</v>
      </c>
      <c r="C42" s="3">
        <v>46</v>
      </c>
      <c r="D42" s="3">
        <v>1182</v>
      </c>
      <c r="E42" s="3">
        <v>1404</v>
      </c>
      <c r="F42" s="3">
        <v>183</v>
      </c>
      <c r="G42" s="3">
        <v>1587</v>
      </c>
      <c r="H42" s="4">
        <f t="shared" si="0"/>
        <v>23.591549295774648</v>
      </c>
      <c r="I42" s="4">
        <f t="shared" si="1"/>
        <v>297.82608695652175</v>
      </c>
      <c r="J42" s="5">
        <f t="shared" si="2"/>
        <v>34.263959390862944</v>
      </c>
    </row>
    <row r="43" spans="1:10" ht="15">
      <c r="A43" s="6" t="s">
        <v>36</v>
      </c>
      <c r="B43" s="7">
        <v>1177</v>
      </c>
      <c r="C43" s="7">
        <v>0</v>
      </c>
      <c r="D43" s="7">
        <v>1177</v>
      </c>
      <c r="E43" s="7">
        <v>1262</v>
      </c>
      <c r="F43" s="7">
        <v>11</v>
      </c>
      <c r="G43" s="7">
        <v>1273</v>
      </c>
      <c r="H43" s="42">
        <f t="shared" si="0"/>
        <v>7.221750212404418</v>
      </c>
      <c r="I43" s="8">
        <f t="shared" si="1"/>
        <v>0</v>
      </c>
      <c r="J43" s="9">
        <f t="shared" si="2"/>
        <v>8.156329651656755</v>
      </c>
    </row>
    <row r="44" spans="1:10" ht="15">
      <c r="A44" s="10" t="s">
        <v>37</v>
      </c>
      <c r="B44" s="3">
        <v>1037</v>
      </c>
      <c r="C44" s="3">
        <v>0</v>
      </c>
      <c r="D44" s="3">
        <v>1037</v>
      </c>
      <c r="E44" s="3">
        <v>1195</v>
      </c>
      <c r="F44" s="3">
        <v>3</v>
      </c>
      <c r="G44" s="3">
        <v>1198</v>
      </c>
      <c r="H44" s="4">
        <f t="shared" si="0"/>
        <v>15.23625843780135</v>
      </c>
      <c r="I44" s="4">
        <f t="shared" si="1"/>
        <v>0</v>
      </c>
      <c r="J44" s="5">
        <f t="shared" si="2"/>
        <v>15.525554484088715</v>
      </c>
    </row>
    <row r="45" spans="1:10" ht="15">
      <c r="A45" s="6" t="s">
        <v>69</v>
      </c>
      <c r="B45" s="7">
        <v>697</v>
      </c>
      <c r="C45" s="7">
        <v>0</v>
      </c>
      <c r="D45" s="7">
        <v>697</v>
      </c>
      <c r="E45" s="7">
        <v>634</v>
      </c>
      <c r="F45" s="7">
        <v>0</v>
      </c>
      <c r="G45" s="7">
        <v>634</v>
      </c>
      <c r="H45" s="8">
        <f t="shared" si="0"/>
        <v>-9.038737446197992</v>
      </c>
      <c r="I45" s="8">
        <f t="shared" si="1"/>
        <v>0</v>
      </c>
      <c r="J45" s="9">
        <f t="shared" si="2"/>
        <v>-9.038737446197992</v>
      </c>
    </row>
    <row r="46" spans="1:10" ht="15">
      <c r="A46" s="10" t="s">
        <v>38</v>
      </c>
      <c r="B46" s="3">
        <v>310</v>
      </c>
      <c r="C46" s="3">
        <v>25</v>
      </c>
      <c r="D46" s="3">
        <v>335</v>
      </c>
      <c r="E46" s="3">
        <v>784</v>
      </c>
      <c r="F46" s="3">
        <v>54</v>
      </c>
      <c r="G46" s="3">
        <v>838</v>
      </c>
      <c r="H46" s="4">
        <f t="shared" si="0"/>
        <v>152.90322580645162</v>
      </c>
      <c r="I46" s="4">
        <f t="shared" si="1"/>
        <v>115.99999999999999</v>
      </c>
      <c r="J46" s="5">
        <f t="shared" si="2"/>
        <v>150.1492537313433</v>
      </c>
    </row>
    <row r="47" spans="1:10" ht="15">
      <c r="A47" s="6" t="s">
        <v>39</v>
      </c>
      <c r="B47" s="7">
        <v>1134</v>
      </c>
      <c r="C47" s="7">
        <v>0</v>
      </c>
      <c r="D47" s="7">
        <v>1134</v>
      </c>
      <c r="E47" s="7">
        <v>1504</v>
      </c>
      <c r="F47" s="7">
        <v>2</v>
      </c>
      <c r="G47" s="7">
        <v>1506</v>
      </c>
      <c r="H47" s="8">
        <f t="shared" si="0"/>
        <v>32.62786596119929</v>
      </c>
      <c r="I47" s="8">
        <f t="shared" si="1"/>
        <v>0</v>
      </c>
      <c r="J47" s="9">
        <f t="shared" si="2"/>
        <v>32.804232804232804</v>
      </c>
    </row>
    <row r="48" spans="1:10" ht="15">
      <c r="A48" s="10" t="s">
        <v>40</v>
      </c>
      <c r="B48" s="3">
        <v>1775</v>
      </c>
      <c r="C48" s="3">
        <v>114</v>
      </c>
      <c r="D48" s="3">
        <v>1889</v>
      </c>
      <c r="E48" s="3">
        <v>2214</v>
      </c>
      <c r="F48" s="3">
        <v>297</v>
      </c>
      <c r="G48" s="3">
        <v>2511</v>
      </c>
      <c r="H48" s="4">
        <f t="shared" si="0"/>
        <v>24.732394366197184</v>
      </c>
      <c r="I48" s="4">
        <f t="shared" si="1"/>
        <v>160.5263157894737</v>
      </c>
      <c r="J48" s="5">
        <f t="shared" si="2"/>
        <v>32.92747485442033</v>
      </c>
    </row>
    <row r="49" spans="1:10" ht="15">
      <c r="A49" s="6" t="s">
        <v>41</v>
      </c>
      <c r="B49" s="7">
        <v>119</v>
      </c>
      <c r="C49" s="7">
        <v>0</v>
      </c>
      <c r="D49" s="7">
        <v>119</v>
      </c>
      <c r="E49" s="7">
        <v>94</v>
      </c>
      <c r="F49" s="7">
        <v>0</v>
      </c>
      <c r="G49" s="7">
        <v>94</v>
      </c>
      <c r="H49" s="8">
        <f t="shared" si="0"/>
        <v>-21.008403361344538</v>
      </c>
      <c r="I49" s="8">
        <f t="shared" si="1"/>
        <v>0</v>
      </c>
      <c r="J49" s="9">
        <f t="shared" si="2"/>
        <v>-21.008403361344538</v>
      </c>
    </row>
    <row r="50" spans="1:10" ht="15">
      <c r="A50" s="10" t="s">
        <v>42</v>
      </c>
      <c r="B50" s="3">
        <v>100</v>
      </c>
      <c r="C50" s="3">
        <v>0</v>
      </c>
      <c r="D50" s="3">
        <v>100</v>
      </c>
      <c r="E50" s="3">
        <v>162</v>
      </c>
      <c r="F50" s="3">
        <v>0</v>
      </c>
      <c r="G50" s="3">
        <v>162</v>
      </c>
      <c r="H50" s="4">
        <f t="shared" si="0"/>
        <v>62</v>
      </c>
      <c r="I50" s="4">
        <f t="shared" si="1"/>
        <v>0</v>
      </c>
      <c r="J50" s="5">
        <f t="shared" si="2"/>
        <v>62</v>
      </c>
    </row>
    <row r="51" spans="1:10" ht="15">
      <c r="A51" s="6" t="s">
        <v>43</v>
      </c>
      <c r="B51" s="7">
        <v>775</v>
      </c>
      <c r="C51" s="7">
        <v>8</v>
      </c>
      <c r="D51" s="7">
        <v>783</v>
      </c>
      <c r="E51" s="7">
        <v>800</v>
      </c>
      <c r="F51" s="7">
        <v>0</v>
      </c>
      <c r="G51" s="7">
        <v>800</v>
      </c>
      <c r="H51" s="8">
        <f t="shared" si="0"/>
        <v>3.225806451612903</v>
      </c>
      <c r="I51" s="8">
        <f t="shared" si="1"/>
        <v>-100</v>
      </c>
      <c r="J51" s="9">
        <f t="shared" si="2"/>
        <v>2.1711366538952745</v>
      </c>
    </row>
    <row r="52" spans="1:10" ht="15">
      <c r="A52" s="10" t="s">
        <v>73</v>
      </c>
      <c r="B52" s="3">
        <v>1055</v>
      </c>
      <c r="C52" s="3">
        <v>1</v>
      </c>
      <c r="D52" s="3">
        <v>1056</v>
      </c>
      <c r="E52" s="3">
        <v>1175</v>
      </c>
      <c r="F52" s="3">
        <v>1</v>
      </c>
      <c r="G52" s="3">
        <v>1176</v>
      </c>
      <c r="H52" s="4">
        <f t="shared" si="0"/>
        <v>11.374407582938389</v>
      </c>
      <c r="I52" s="4">
        <f t="shared" si="1"/>
        <v>0</v>
      </c>
      <c r="J52" s="5">
        <f t="shared" si="2"/>
        <v>11.363636363636363</v>
      </c>
    </row>
    <row r="53" spans="1:10" ht="15">
      <c r="A53" s="6" t="s">
        <v>44</v>
      </c>
      <c r="B53" s="7">
        <v>706</v>
      </c>
      <c r="C53" s="7">
        <v>0</v>
      </c>
      <c r="D53" s="7">
        <v>706</v>
      </c>
      <c r="E53" s="7">
        <v>580</v>
      </c>
      <c r="F53" s="7">
        <v>0</v>
      </c>
      <c r="G53" s="7">
        <v>580</v>
      </c>
      <c r="H53" s="8">
        <f t="shared" si="0"/>
        <v>-17.847025495750707</v>
      </c>
      <c r="I53" s="8">
        <f t="shared" si="1"/>
        <v>0</v>
      </c>
      <c r="J53" s="9">
        <f t="shared" si="2"/>
        <v>-17.847025495750707</v>
      </c>
    </row>
    <row r="54" spans="1:10" ht="15">
      <c r="A54" s="10" t="s">
        <v>70</v>
      </c>
      <c r="B54" s="3">
        <v>0</v>
      </c>
      <c r="C54" s="3">
        <v>35</v>
      </c>
      <c r="D54" s="3">
        <v>35</v>
      </c>
      <c r="E54" s="3">
        <v>111</v>
      </c>
      <c r="F54" s="3">
        <v>35</v>
      </c>
      <c r="G54" s="3">
        <v>146</v>
      </c>
      <c r="H54" s="4">
        <f t="shared" si="0"/>
        <v>0</v>
      </c>
      <c r="I54" s="4">
        <f t="shared" si="1"/>
        <v>0</v>
      </c>
      <c r="J54" s="5">
        <f t="shared" si="2"/>
        <v>317.1428571428571</v>
      </c>
    </row>
    <row r="55" spans="1:10" ht="15">
      <c r="A55" s="6" t="s">
        <v>45</v>
      </c>
      <c r="B55" s="7">
        <v>0</v>
      </c>
      <c r="C55" s="7">
        <v>0</v>
      </c>
      <c r="D55" s="7">
        <v>0</v>
      </c>
      <c r="E55" s="7">
        <v>68</v>
      </c>
      <c r="F55" s="7">
        <v>0</v>
      </c>
      <c r="G55" s="7">
        <v>68</v>
      </c>
      <c r="H55" s="8">
        <f t="shared" si="0"/>
        <v>0</v>
      </c>
      <c r="I55" s="8">
        <f t="shared" si="1"/>
        <v>0</v>
      </c>
      <c r="J55" s="9">
        <f t="shared" si="2"/>
        <v>0</v>
      </c>
    </row>
    <row r="56" spans="1:10" ht="15">
      <c r="A56" s="10" t="s">
        <v>46</v>
      </c>
      <c r="B56" s="3">
        <v>0</v>
      </c>
      <c r="C56" s="3">
        <v>0</v>
      </c>
      <c r="D56" s="3">
        <v>0</v>
      </c>
      <c r="E56" s="3">
        <v>0</v>
      </c>
      <c r="F56" s="3">
        <v>0</v>
      </c>
      <c r="G56" s="3">
        <v>0</v>
      </c>
      <c r="H56" s="4">
        <f t="shared" si="0"/>
        <v>0</v>
      </c>
      <c r="I56" s="4">
        <f t="shared" si="1"/>
        <v>0</v>
      </c>
      <c r="J56" s="5">
        <f t="shared" si="2"/>
        <v>0</v>
      </c>
    </row>
    <row r="57" spans="1:10" ht="15">
      <c r="A57" s="6" t="s">
        <v>47</v>
      </c>
      <c r="B57" s="7">
        <v>2520</v>
      </c>
      <c r="C57" s="7">
        <v>0</v>
      </c>
      <c r="D57" s="7">
        <v>2520</v>
      </c>
      <c r="E57" s="7">
        <v>2422</v>
      </c>
      <c r="F57" s="7">
        <v>10</v>
      </c>
      <c r="G57" s="7">
        <v>2432</v>
      </c>
      <c r="H57" s="8">
        <f t="shared" si="0"/>
        <v>-3.888888888888889</v>
      </c>
      <c r="I57" s="8">
        <f t="shared" si="1"/>
        <v>0</v>
      </c>
      <c r="J57" s="9">
        <f t="shared" si="2"/>
        <v>-3.492063492063492</v>
      </c>
    </row>
    <row r="58" spans="1:10" ht="15">
      <c r="A58" s="10" t="s">
        <v>56</v>
      </c>
      <c r="B58" s="3">
        <v>0</v>
      </c>
      <c r="C58" s="3">
        <v>2</v>
      </c>
      <c r="D58" s="3">
        <v>2</v>
      </c>
      <c r="E58" s="3">
        <v>130</v>
      </c>
      <c r="F58" s="3">
        <v>22</v>
      </c>
      <c r="G58" s="3">
        <v>152</v>
      </c>
      <c r="H58" s="4">
        <f t="shared" si="0"/>
        <v>0</v>
      </c>
      <c r="I58" s="4">
        <f t="shared" si="1"/>
        <v>1000</v>
      </c>
      <c r="J58" s="5">
        <f t="shared" si="2"/>
        <v>7500</v>
      </c>
    </row>
    <row r="59" spans="1:10" ht="15">
      <c r="A59" s="6" t="s">
        <v>57</v>
      </c>
      <c r="B59" s="7">
        <v>0</v>
      </c>
      <c r="C59" s="7">
        <v>0</v>
      </c>
      <c r="D59" s="7">
        <v>0</v>
      </c>
      <c r="E59" s="7">
        <v>38</v>
      </c>
      <c r="F59" s="7">
        <v>96</v>
      </c>
      <c r="G59" s="7">
        <v>134</v>
      </c>
      <c r="H59" s="8">
        <f t="shared" si="0"/>
        <v>0</v>
      </c>
      <c r="I59" s="8">
        <f t="shared" si="1"/>
        <v>0</v>
      </c>
      <c r="J59" s="9">
        <f t="shared" si="2"/>
        <v>0</v>
      </c>
    </row>
    <row r="60" spans="1:10" ht="15">
      <c r="A60" s="11" t="s">
        <v>48</v>
      </c>
      <c r="B60" s="22">
        <f>+B61-SUM(B6+B10+B20+B32+B58+B59+B5)</f>
        <v>70640</v>
      </c>
      <c r="C60" s="22">
        <f>+C61-SUM(C6+C10+C20+C32+C58+C59+C5)</f>
        <v>15674</v>
      </c>
      <c r="D60" s="22">
        <f>+D61-SUM(D6+D10+D20+D32+D58+D59+D5)</f>
        <v>86314</v>
      </c>
      <c r="E60" s="22">
        <f>+E61-SUM(E6+E10+E20+E32+E58+E59+E5)</f>
        <v>87212</v>
      </c>
      <c r="F60" s="22">
        <f>+F61-SUM(F6+F10+F20+F32+F58+F59+F5)</f>
        <v>30574</v>
      </c>
      <c r="G60" s="22">
        <f>+G61-SUM(G6+G10+G20+G32+G58+G59+G5)</f>
        <v>117786</v>
      </c>
      <c r="H60" s="23">
        <f>+_xlfn.IFERROR(((E60-B60)/B60)*100,0)</f>
        <v>23.459796149490376</v>
      </c>
      <c r="I60" s="23">
        <f>+_xlfn.IFERROR(((F60-C60)/C60)*100,0)</f>
        <v>95.06188592573689</v>
      </c>
      <c r="J60" s="23">
        <f>+_xlfn.IFERROR(((G60-D60)/D60)*100,0)</f>
        <v>36.46221933869361</v>
      </c>
    </row>
    <row r="61" spans="1:10" ht="15">
      <c r="A61" s="14" t="s">
        <v>49</v>
      </c>
      <c r="B61" s="24">
        <f>SUM(B4:B59)</f>
        <v>115300</v>
      </c>
      <c r="C61" s="24">
        <f>SUM(C4:C59)</f>
        <v>76839</v>
      </c>
      <c r="D61" s="24">
        <f>SUM(D4:D59)</f>
        <v>192139</v>
      </c>
      <c r="E61" s="24">
        <f>SUM(E4:E59)</f>
        <v>144989</v>
      </c>
      <c r="F61" s="24">
        <f>SUM(F4:F59)</f>
        <v>144646</v>
      </c>
      <c r="G61" s="24">
        <f>SUM(G4:G59)</f>
        <v>289635</v>
      </c>
      <c r="H61" s="25">
        <f>+_xlfn.IFERROR(((E61-B61)/B61)*100,0)</f>
        <v>25.749349522983522</v>
      </c>
      <c r="I61" s="25">
        <f>+_xlfn.IFERROR(((F61-C61)/C61)*100,0)</f>
        <v>88.24555238876091</v>
      </c>
      <c r="J61" s="25">
        <f>+_xlfn.IFERROR(((G61-D61)/D61)*100,0)</f>
        <v>50.74243126070189</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3" t="s">
        <v>71</v>
      </c>
      <c r="B65" s="53"/>
      <c r="C65" s="53"/>
      <c r="D65" s="53"/>
      <c r="E65" s="53"/>
      <c r="F65" s="53"/>
      <c r="G65" s="53"/>
      <c r="H65" s="53"/>
      <c r="I65" s="53"/>
      <c r="J65" s="53"/>
    </row>
    <row r="66" ht="15">
      <c r="A66" s="40" t="s">
        <v>72</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6">
      <selection activeCell="B4" sqref="B4:D59"/>
    </sheetView>
  </sheetViews>
  <sheetFormatPr defaultColWidth="9.140625" defaultRowHeight="15"/>
  <cols>
    <col min="1" max="1" width="34.00390625" style="0" bestFit="1" customWidth="1"/>
    <col min="2" max="10" width="14.28125" style="0" customWidth="1"/>
  </cols>
  <sheetData>
    <row r="1" spans="1:10" ht="18" customHeight="1">
      <c r="A1" s="54" t="s">
        <v>64</v>
      </c>
      <c r="B1" s="55"/>
      <c r="C1" s="55"/>
      <c r="D1" s="55"/>
      <c r="E1" s="55"/>
      <c r="F1" s="55"/>
      <c r="G1" s="55"/>
      <c r="H1" s="55"/>
      <c r="I1" s="55"/>
      <c r="J1" s="56"/>
    </row>
    <row r="2" spans="1:10" ht="30" customHeight="1">
      <c r="A2" s="68" t="s">
        <v>1</v>
      </c>
      <c r="B2" s="59" t="s">
        <v>77</v>
      </c>
      <c r="C2" s="59"/>
      <c r="D2" s="59"/>
      <c r="E2" s="59" t="s">
        <v>75</v>
      </c>
      <c r="F2" s="59"/>
      <c r="G2" s="59"/>
      <c r="H2" s="60" t="s">
        <v>76</v>
      </c>
      <c r="I2" s="60"/>
      <c r="J2" s="61"/>
    </row>
    <row r="3" spans="1:10" ht="15">
      <c r="A3" s="69"/>
      <c r="B3" s="1" t="s">
        <v>2</v>
      </c>
      <c r="C3" s="1" t="s">
        <v>3</v>
      </c>
      <c r="D3" s="1" t="s">
        <v>4</v>
      </c>
      <c r="E3" s="1" t="s">
        <v>2</v>
      </c>
      <c r="F3" s="1" t="s">
        <v>3</v>
      </c>
      <c r="G3" s="1" t="s">
        <v>4</v>
      </c>
      <c r="H3" s="1" t="s">
        <v>2</v>
      </c>
      <c r="I3" s="1" t="s">
        <v>3</v>
      </c>
      <c r="J3" s="2" t="s">
        <v>4</v>
      </c>
    </row>
    <row r="4" spans="1:10" ht="15">
      <c r="A4" s="10" t="s">
        <v>5</v>
      </c>
      <c r="B4" s="3">
        <v>2245.888</v>
      </c>
      <c r="C4" s="3">
        <v>295789.931</v>
      </c>
      <c r="D4" s="3">
        <v>298035.81899999996</v>
      </c>
      <c r="E4" s="3">
        <v>465.429</v>
      </c>
      <c r="F4" s="3">
        <v>58583.691999999995</v>
      </c>
      <c r="G4" s="3">
        <v>59049.12099999999</v>
      </c>
      <c r="H4" s="4">
        <f>+_xlfn.IFERROR(((E4-B4)/B4)*100,0)</f>
        <v>-79.27639312378889</v>
      </c>
      <c r="I4" s="4">
        <f>+_xlfn.IFERROR(((F4-C4)/C4)*100,0)</f>
        <v>-80.19415610195331</v>
      </c>
      <c r="J4" s="5">
        <f>+_xlfn.IFERROR(((G4-D4)/D4)*100,0)</f>
        <v>-80.18724017867129</v>
      </c>
    </row>
    <row r="5" spans="1:10" ht="15">
      <c r="A5" s="6" t="s">
        <v>68</v>
      </c>
      <c r="B5" s="7">
        <v>32978.091</v>
      </c>
      <c r="C5" s="7">
        <v>349026.519</v>
      </c>
      <c r="D5" s="7">
        <v>382004.61</v>
      </c>
      <c r="E5" s="7">
        <v>52214.162000000004</v>
      </c>
      <c r="F5" s="7">
        <v>649428.05793</v>
      </c>
      <c r="G5" s="7">
        <v>701642.21993</v>
      </c>
      <c r="H5" s="8">
        <f>+_xlfn.IFERROR(((E5-B5)/B5)*100,0)</f>
        <v>58.32984996008411</v>
      </c>
      <c r="I5" s="8">
        <f>+_xlfn.IFERROR(((F5-C5)/C5)*100,0)</f>
        <v>86.06839955619535</v>
      </c>
      <c r="J5" s="9">
        <f>+_xlfn.IFERROR(((G5-D5)/D5)*100,0)</f>
        <v>83.67375721722313</v>
      </c>
    </row>
    <row r="6" spans="1:10" ht="15">
      <c r="A6" s="10" t="s">
        <v>52</v>
      </c>
      <c r="B6" s="3">
        <v>32469.665999999997</v>
      </c>
      <c r="C6" s="3">
        <v>39432.928</v>
      </c>
      <c r="D6" s="3">
        <v>71902.594</v>
      </c>
      <c r="E6" s="3">
        <v>34046.1373738</v>
      </c>
      <c r="F6" s="3">
        <v>67268.3039334</v>
      </c>
      <c r="G6" s="3">
        <v>101314.4413072</v>
      </c>
      <c r="H6" s="4">
        <f aca="true" t="shared" si="0" ref="H6:H59">+_xlfn.IFERROR(((E6-B6)/B6)*100,0)</f>
        <v>4.855212781677517</v>
      </c>
      <c r="I6" s="4">
        <f aca="true" t="shared" si="1" ref="I6:I60">+_xlfn.IFERROR(((F6-C6)/C6)*100,0)</f>
        <v>70.58916835544143</v>
      </c>
      <c r="J6" s="5">
        <f aca="true" t="shared" si="2" ref="J6:J60">+_xlfn.IFERROR(((G6-D6)/D6)*100,0)</f>
        <v>40.90512688207049</v>
      </c>
    </row>
    <row r="7" spans="1:10" ht="15">
      <c r="A7" s="6" t="s">
        <v>6</v>
      </c>
      <c r="B7" s="7">
        <v>12933.210000000001</v>
      </c>
      <c r="C7" s="7">
        <v>2972.023</v>
      </c>
      <c r="D7" s="7">
        <v>15905.233</v>
      </c>
      <c r="E7" s="7">
        <v>17369</v>
      </c>
      <c r="F7" s="7">
        <v>8820</v>
      </c>
      <c r="G7" s="7">
        <v>26189</v>
      </c>
      <c r="H7" s="8">
        <f t="shared" si="0"/>
        <v>34.29767242625766</v>
      </c>
      <c r="I7" s="8">
        <f t="shared" si="1"/>
        <v>196.7675552981925</v>
      </c>
      <c r="J7" s="9">
        <f t="shared" si="2"/>
        <v>64.65650015941294</v>
      </c>
    </row>
    <row r="8" spans="1:10" ht="15">
      <c r="A8" s="10" t="s">
        <v>7</v>
      </c>
      <c r="B8" s="3">
        <v>19457.663999999997</v>
      </c>
      <c r="C8" s="3">
        <v>3564.376</v>
      </c>
      <c r="D8" s="3">
        <v>23022.039999999997</v>
      </c>
      <c r="E8" s="3">
        <v>22407.956</v>
      </c>
      <c r="F8" s="3">
        <v>10894.89</v>
      </c>
      <c r="G8" s="3">
        <v>33302.846</v>
      </c>
      <c r="H8" s="4">
        <f t="shared" si="0"/>
        <v>15.162621782347571</v>
      </c>
      <c r="I8" s="4">
        <f t="shared" si="1"/>
        <v>205.66051393006796</v>
      </c>
      <c r="J8" s="5">
        <f t="shared" si="2"/>
        <v>44.65636407546856</v>
      </c>
    </row>
    <row r="9" spans="1:10" ht="15">
      <c r="A9" s="6" t="s">
        <v>8</v>
      </c>
      <c r="B9" s="7">
        <v>9138.300000000001</v>
      </c>
      <c r="C9" s="7">
        <v>10403.918</v>
      </c>
      <c r="D9" s="7">
        <v>19542.218</v>
      </c>
      <c r="E9" s="7">
        <v>15688.878999999999</v>
      </c>
      <c r="F9" s="7">
        <v>31201.109</v>
      </c>
      <c r="G9" s="7">
        <v>46889.988</v>
      </c>
      <c r="H9" s="8">
        <f t="shared" si="0"/>
        <v>71.68268715187723</v>
      </c>
      <c r="I9" s="8">
        <f t="shared" si="1"/>
        <v>199.89768277681543</v>
      </c>
      <c r="J9" s="9">
        <f t="shared" si="2"/>
        <v>139.94199634862326</v>
      </c>
    </row>
    <row r="10" spans="1:10" ht="15">
      <c r="A10" s="10" t="s">
        <v>53</v>
      </c>
      <c r="B10" s="3">
        <v>535.938</v>
      </c>
      <c r="C10" s="3">
        <v>314.459</v>
      </c>
      <c r="D10" s="3">
        <v>850.3969999999999</v>
      </c>
      <c r="E10" s="3">
        <v>980.582</v>
      </c>
      <c r="F10" s="3">
        <v>659.4100000000001</v>
      </c>
      <c r="G10" s="3">
        <v>1639.9920000000002</v>
      </c>
      <c r="H10" s="4">
        <f t="shared" si="0"/>
        <v>82.96556691259063</v>
      </c>
      <c r="I10" s="4">
        <f t="shared" si="1"/>
        <v>109.69665361780076</v>
      </c>
      <c r="J10" s="5">
        <f t="shared" si="2"/>
        <v>92.85016292390499</v>
      </c>
    </row>
    <row r="11" spans="1:10" ht="15">
      <c r="A11" s="6" t="s">
        <v>9</v>
      </c>
      <c r="B11" s="7">
        <v>1415.802</v>
      </c>
      <c r="C11" s="7">
        <v>46.138</v>
      </c>
      <c r="D11" s="7">
        <v>1461.9399999999998</v>
      </c>
      <c r="E11" s="7">
        <v>2225.387</v>
      </c>
      <c r="F11" s="7">
        <v>1639.941</v>
      </c>
      <c r="G11" s="7">
        <v>3865.3280000000004</v>
      </c>
      <c r="H11" s="8">
        <f t="shared" si="0"/>
        <v>57.182077719907184</v>
      </c>
      <c r="I11" s="8">
        <f t="shared" si="1"/>
        <v>3454.4258528761547</v>
      </c>
      <c r="J11" s="9">
        <f t="shared" si="2"/>
        <v>164.39717088252604</v>
      </c>
    </row>
    <row r="12" spans="1:10" ht="15">
      <c r="A12" s="10" t="s">
        <v>10</v>
      </c>
      <c r="B12" s="3">
        <v>1687.011</v>
      </c>
      <c r="C12" s="3">
        <v>26.511</v>
      </c>
      <c r="D12" s="3">
        <v>1713.522</v>
      </c>
      <c r="E12" s="3">
        <v>2466.131</v>
      </c>
      <c r="F12" s="3">
        <v>452.802</v>
      </c>
      <c r="G12" s="3">
        <v>2918.933</v>
      </c>
      <c r="H12" s="4">
        <f t="shared" si="0"/>
        <v>46.18345701361757</v>
      </c>
      <c r="I12" s="4">
        <f t="shared" si="1"/>
        <v>1607.9778205273283</v>
      </c>
      <c r="J12" s="5">
        <f t="shared" si="2"/>
        <v>70.34698124681212</v>
      </c>
    </row>
    <row r="13" spans="1:10" ht="15">
      <c r="A13" s="6" t="s">
        <v>11</v>
      </c>
      <c r="B13" s="7">
        <v>7834.301</v>
      </c>
      <c r="C13" s="7">
        <v>1145.795</v>
      </c>
      <c r="D13" s="7">
        <v>8980.096000000001</v>
      </c>
      <c r="E13" s="7">
        <v>9918.192000000001</v>
      </c>
      <c r="F13" s="7">
        <v>3516.877</v>
      </c>
      <c r="G13" s="7">
        <v>13435.069000000001</v>
      </c>
      <c r="H13" s="8">
        <f t="shared" si="0"/>
        <v>26.599577932989817</v>
      </c>
      <c r="I13" s="8">
        <f t="shared" si="1"/>
        <v>206.93771573449</v>
      </c>
      <c r="J13" s="9">
        <f t="shared" si="2"/>
        <v>49.60941397508444</v>
      </c>
    </row>
    <row r="14" spans="1:10" ht="15">
      <c r="A14" s="10" t="s">
        <v>12</v>
      </c>
      <c r="B14" s="3">
        <v>4074.03</v>
      </c>
      <c r="C14" s="3">
        <v>92.663</v>
      </c>
      <c r="D14" s="3">
        <v>4166.693</v>
      </c>
      <c r="E14" s="3">
        <v>5421.439</v>
      </c>
      <c r="F14" s="3">
        <v>606.463</v>
      </c>
      <c r="G14" s="3">
        <v>6027.902</v>
      </c>
      <c r="H14" s="4">
        <f t="shared" si="0"/>
        <v>33.07312415470677</v>
      </c>
      <c r="I14" s="4">
        <f t="shared" si="1"/>
        <v>554.4823716046318</v>
      </c>
      <c r="J14" s="5">
        <f t="shared" si="2"/>
        <v>44.66873369360305</v>
      </c>
    </row>
    <row r="15" spans="1:10" ht="15">
      <c r="A15" s="6" t="s">
        <v>13</v>
      </c>
      <c r="B15" s="7">
        <v>2089.541</v>
      </c>
      <c r="C15" s="7">
        <v>31.148</v>
      </c>
      <c r="D15" s="7">
        <v>2120.6890000000003</v>
      </c>
      <c r="E15" s="7">
        <v>2599.149</v>
      </c>
      <c r="F15" s="7">
        <v>20.130000000000003</v>
      </c>
      <c r="G15" s="7">
        <v>2619.279</v>
      </c>
      <c r="H15" s="8">
        <f t="shared" si="0"/>
        <v>24.3885140325076</v>
      </c>
      <c r="I15" s="8">
        <f t="shared" si="1"/>
        <v>-35.373057660202896</v>
      </c>
      <c r="J15" s="9">
        <f t="shared" si="2"/>
        <v>23.510755230965014</v>
      </c>
    </row>
    <row r="16" spans="1:10" ht="15">
      <c r="A16" s="10" t="s">
        <v>14</v>
      </c>
      <c r="B16" s="3">
        <v>3788.3419999999996</v>
      </c>
      <c r="C16" s="3">
        <v>201.938</v>
      </c>
      <c r="D16" s="3">
        <v>3990.2799999999997</v>
      </c>
      <c r="E16" s="3">
        <v>5179.398</v>
      </c>
      <c r="F16" s="3">
        <v>1160.811</v>
      </c>
      <c r="G16" s="3">
        <v>6340.209</v>
      </c>
      <c r="H16" s="4">
        <f t="shared" si="0"/>
        <v>36.719388059473005</v>
      </c>
      <c r="I16" s="4">
        <f t="shared" si="1"/>
        <v>474.83534550208475</v>
      </c>
      <c r="J16" s="5">
        <f t="shared" si="2"/>
        <v>58.891330934170036</v>
      </c>
    </row>
    <row r="17" spans="1:10" ht="15">
      <c r="A17" s="6" t="s">
        <v>15</v>
      </c>
      <c r="B17" s="7">
        <v>327.058</v>
      </c>
      <c r="C17" s="7">
        <v>0</v>
      </c>
      <c r="D17" s="7">
        <v>327.058</v>
      </c>
      <c r="E17" s="7">
        <v>442.85</v>
      </c>
      <c r="F17" s="7">
        <v>0</v>
      </c>
      <c r="G17" s="7">
        <v>442.85</v>
      </c>
      <c r="H17" s="8">
        <f t="shared" si="0"/>
        <v>35.40411792403795</v>
      </c>
      <c r="I17" s="8">
        <f t="shared" si="1"/>
        <v>0</v>
      </c>
      <c r="J17" s="9">
        <f t="shared" si="2"/>
        <v>35.40411792403795</v>
      </c>
    </row>
    <row r="18" spans="1:10" ht="15">
      <c r="A18" s="10" t="s">
        <v>16</v>
      </c>
      <c r="B18" s="3">
        <v>688.2280000000001</v>
      </c>
      <c r="C18" s="3">
        <v>0</v>
      </c>
      <c r="D18" s="3">
        <v>688.2280000000001</v>
      </c>
      <c r="E18" s="3">
        <v>525.9549999999999</v>
      </c>
      <c r="F18" s="3">
        <v>35.175</v>
      </c>
      <c r="G18" s="3">
        <v>561.1299999999999</v>
      </c>
      <c r="H18" s="4">
        <f t="shared" si="0"/>
        <v>-23.578378095631116</v>
      </c>
      <c r="I18" s="4">
        <f t="shared" si="1"/>
        <v>0</v>
      </c>
      <c r="J18" s="5">
        <f t="shared" si="2"/>
        <v>-18.467426492383364</v>
      </c>
    </row>
    <row r="19" spans="1:10" ht="15">
      <c r="A19" s="6" t="s">
        <v>17</v>
      </c>
      <c r="B19" s="7">
        <v>196.25400000000002</v>
      </c>
      <c r="C19" s="7">
        <v>131.15800000000002</v>
      </c>
      <c r="D19" s="7">
        <v>327.41200000000003</v>
      </c>
      <c r="E19" s="7">
        <v>256.441</v>
      </c>
      <c r="F19" s="7">
        <v>56.47</v>
      </c>
      <c r="G19" s="7">
        <v>312.91099999999994</v>
      </c>
      <c r="H19" s="8">
        <f t="shared" si="0"/>
        <v>30.667909953427674</v>
      </c>
      <c r="I19" s="8">
        <f t="shared" si="1"/>
        <v>-56.94505863157414</v>
      </c>
      <c r="J19" s="9">
        <f t="shared" si="2"/>
        <v>-4.428976335626088</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237.91500000000002</v>
      </c>
      <c r="C21" s="7">
        <v>0</v>
      </c>
      <c r="D21" s="7">
        <v>237.91500000000002</v>
      </c>
      <c r="E21" s="7">
        <v>340.991</v>
      </c>
      <c r="F21" s="7">
        <v>0</v>
      </c>
      <c r="G21" s="7">
        <v>340.991</v>
      </c>
      <c r="H21" s="8">
        <f t="shared" si="0"/>
        <v>43.324716810625624</v>
      </c>
      <c r="I21" s="8">
        <f t="shared" si="1"/>
        <v>0</v>
      </c>
      <c r="J21" s="9">
        <f t="shared" si="2"/>
        <v>43.324716810625624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1389.648</v>
      </c>
      <c r="C23" s="7">
        <v>0</v>
      </c>
      <c r="D23" s="7">
        <v>1389.648</v>
      </c>
      <c r="E23" s="7">
        <v>1227.809</v>
      </c>
      <c r="F23" s="7">
        <v>0</v>
      </c>
      <c r="G23" s="7">
        <v>1227.809</v>
      </c>
      <c r="H23" s="8">
        <f t="shared" si="0"/>
        <v>-11.646042738880634</v>
      </c>
      <c r="I23" s="8">
        <f t="shared" si="1"/>
        <v>0</v>
      </c>
      <c r="J23" s="9">
        <f t="shared" si="2"/>
        <v>-11.646042738880634</v>
      </c>
    </row>
    <row r="24" spans="1:10" ht="15">
      <c r="A24" s="10" t="s">
        <v>21</v>
      </c>
      <c r="B24" s="3">
        <v>350.616</v>
      </c>
      <c r="C24" s="3">
        <v>0</v>
      </c>
      <c r="D24" s="3">
        <v>350.616</v>
      </c>
      <c r="E24" s="3">
        <v>307.58</v>
      </c>
      <c r="F24" s="3">
        <v>0</v>
      </c>
      <c r="G24" s="3">
        <v>307.58</v>
      </c>
      <c r="H24" s="4">
        <f t="shared" si="0"/>
        <v>-12.274397061172337</v>
      </c>
      <c r="I24" s="4">
        <f t="shared" si="1"/>
        <v>0</v>
      </c>
      <c r="J24" s="5">
        <f t="shared" si="2"/>
        <v>-12.274397061172337</v>
      </c>
    </row>
    <row r="25" spans="1:10" ht="15">
      <c r="A25" s="6" t="s">
        <v>22</v>
      </c>
      <c r="B25" s="7">
        <v>0</v>
      </c>
      <c r="C25" s="7">
        <v>0</v>
      </c>
      <c r="D25" s="7">
        <v>0</v>
      </c>
      <c r="E25" s="7">
        <v>264.751</v>
      </c>
      <c r="F25" s="7">
        <v>15.001</v>
      </c>
      <c r="G25" s="7">
        <v>279.75199999999995</v>
      </c>
      <c r="H25" s="8">
        <f t="shared" si="0"/>
        <v>0</v>
      </c>
      <c r="I25" s="8">
        <f t="shared" si="1"/>
        <v>0</v>
      </c>
      <c r="J25" s="9">
        <f t="shared" si="2"/>
        <v>0</v>
      </c>
    </row>
    <row r="26" spans="1:10" ht="15">
      <c r="A26" s="10" t="s">
        <v>23</v>
      </c>
      <c r="B26" s="3">
        <v>148.957</v>
      </c>
      <c r="C26" s="3">
        <v>0</v>
      </c>
      <c r="D26" s="3">
        <v>148.957</v>
      </c>
      <c r="E26" s="3">
        <v>231.53400000000002</v>
      </c>
      <c r="F26" s="3">
        <v>0</v>
      </c>
      <c r="G26" s="3">
        <v>231.53400000000002</v>
      </c>
      <c r="H26" s="4">
        <f t="shared" si="0"/>
        <v>55.4368039098532</v>
      </c>
      <c r="I26" s="4">
        <f t="shared" si="1"/>
        <v>0</v>
      </c>
      <c r="J26" s="5">
        <f t="shared" si="2"/>
        <v>55.4368039098532</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616.61</v>
      </c>
      <c r="C28" s="3">
        <v>57.729</v>
      </c>
      <c r="D28" s="3">
        <v>674.339</v>
      </c>
      <c r="E28" s="3">
        <v>933.857</v>
      </c>
      <c r="F28" s="3">
        <v>329.72900000000004</v>
      </c>
      <c r="G28" s="3">
        <v>1263.586</v>
      </c>
      <c r="H28" s="4">
        <f t="shared" si="0"/>
        <v>51.450187314509975</v>
      </c>
      <c r="I28" s="4">
        <f t="shared" si="1"/>
        <v>471.1670044518354</v>
      </c>
      <c r="J28" s="5">
        <f t="shared" si="2"/>
        <v>87.38142091737241</v>
      </c>
    </row>
    <row r="29" spans="1:10" ht="15">
      <c r="A29" s="6" t="s">
        <v>26</v>
      </c>
      <c r="B29" s="7">
        <v>3157.2270000000003</v>
      </c>
      <c r="C29" s="7">
        <v>47.347</v>
      </c>
      <c r="D29" s="7">
        <v>3204.5740000000005</v>
      </c>
      <c r="E29" s="7">
        <v>3593.512</v>
      </c>
      <c r="F29" s="7">
        <v>421.80899999999997</v>
      </c>
      <c r="G29" s="7">
        <v>4015.321</v>
      </c>
      <c r="H29" s="8">
        <f t="shared" si="0"/>
        <v>13.818613612515026</v>
      </c>
      <c r="I29" s="8">
        <f t="shared" si="1"/>
        <v>790.8885462648108</v>
      </c>
      <c r="J29" s="9">
        <f t="shared" si="2"/>
        <v>25.299681018444236</v>
      </c>
    </row>
    <row r="30" spans="1:10" ht="15">
      <c r="A30" s="10" t="s">
        <v>27</v>
      </c>
      <c r="B30" s="3">
        <v>1414.5330000000001</v>
      </c>
      <c r="C30" s="3">
        <v>0</v>
      </c>
      <c r="D30" s="3">
        <v>1414.5330000000001</v>
      </c>
      <c r="E30" s="3">
        <v>1434.165</v>
      </c>
      <c r="F30" s="3">
        <v>58.956</v>
      </c>
      <c r="G30" s="3">
        <v>1493.1209999999999</v>
      </c>
      <c r="H30" s="4">
        <f t="shared" si="0"/>
        <v>1.3878785436606875</v>
      </c>
      <c r="I30" s="4">
        <f t="shared" si="1"/>
        <v>0</v>
      </c>
      <c r="J30" s="5">
        <f t="shared" si="2"/>
        <v>5.555755857233429</v>
      </c>
    </row>
    <row r="31" spans="1:10" ht="15">
      <c r="A31" s="6" t="s">
        <v>74</v>
      </c>
      <c r="B31" s="7">
        <v>534.433</v>
      </c>
      <c r="C31" s="7">
        <v>83.759</v>
      </c>
      <c r="D31" s="7">
        <v>618.192</v>
      </c>
      <c r="E31" s="7">
        <v>639.836</v>
      </c>
      <c r="F31" s="7">
        <v>106.735</v>
      </c>
      <c r="G31" s="7">
        <v>746.571</v>
      </c>
      <c r="H31" s="8">
        <f t="shared" si="0"/>
        <v>19.7223973818982</v>
      </c>
      <c r="I31" s="8">
        <f t="shared" si="1"/>
        <v>27.431082032975564</v>
      </c>
      <c r="J31" s="9">
        <f t="shared" si="2"/>
        <v>20.766849134249558</v>
      </c>
    </row>
    <row r="32" spans="1:10" ht="15">
      <c r="A32" s="10" t="s">
        <v>55</v>
      </c>
      <c r="B32" s="3">
        <v>0.04</v>
      </c>
      <c r="C32" s="3">
        <v>175.84199999999998</v>
      </c>
      <c r="D32" s="3">
        <v>175.88199999999998</v>
      </c>
      <c r="E32" s="3">
        <v>0</v>
      </c>
      <c r="F32" s="3">
        <v>330.101</v>
      </c>
      <c r="G32" s="3">
        <v>330.101</v>
      </c>
      <c r="H32" s="4">
        <f t="shared" si="0"/>
        <v>-100</v>
      </c>
      <c r="I32" s="4">
        <f t="shared" si="1"/>
        <v>87.72591303556604</v>
      </c>
      <c r="J32" s="5">
        <f t="shared" si="2"/>
        <v>87.68321943120958</v>
      </c>
    </row>
    <row r="33" spans="1:10" ht="15">
      <c r="A33" s="6" t="s">
        <v>67</v>
      </c>
      <c r="B33" s="7">
        <v>256.848</v>
      </c>
      <c r="C33" s="7">
        <v>0</v>
      </c>
      <c r="D33" s="7">
        <v>256.848</v>
      </c>
      <c r="E33" s="7">
        <v>274.247</v>
      </c>
      <c r="F33" s="7">
        <v>0</v>
      </c>
      <c r="G33" s="7">
        <v>274.247</v>
      </c>
      <c r="H33" s="8">
        <f t="shared" si="0"/>
        <v>6.774045349778858</v>
      </c>
      <c r="I33" s="8">
        <f t="shared" si="1"/>
        <v>0</v>
      </c>
      <c r="J33" s="9">
        <f t="shared" si="2"/>
        <v>6.774045349778858</v>
      </c>
    </row>
    <row r="34" spans="1:10" ht="15">
      <c r="A34" s="10" t="s">
        <v>28</v>
      </c>
      <c r="B34" s="3">
        <v>2085.272</v>
      </c>
      <c r="C34" s="3">
        <v>93.19399999999999</v>
      </c>
      <c r="D34" s="3">
        <v>2178.466</v>
      </c>
      <c r="E34" s="3">
        <v>2771.806</v>
      </c>
      <c r="F34" s="3">
        <v>481.04400000000004</v>
      </c>
      <c r="G34" s="3">
        <v>3252.85</v>
      </c>
      <c r="H34" s="4">
        <f t="shared" si="0"/>
        <v>32.92299517760753</v>
      </c>
      <c r="I34" s="4">
        <f t="shared" si="1"/>
        <v>416.1748610425565</v>
      </c>
      <c r="J34" s="5">
        <f t="shared" si="2"/>
        <v>49.31837357112758</v>
      </c>
    </row>
    <row r="35" spans="1:10" ht="15">
      <c r="A35" s="6" t="s">
        <v>66</v>
      </c>
      <c r="B35" s="7">
        <v>440.47599999999994</v>
      </c>
      <c r="C35" s="7">
        <v>0</v>
      </c>
      <c r="D35" s="7">
        <v>440.47599999999994</v>
      </c>
      <c r="E35" s="7">
        <v>568.795</v>
      </c>
      <c r="F35" s="7">
        <v>0</v>
      </c>
      <c r="G35" s="7">
        <v>568.795</v>
      </c>
      <c r="H35" s="8">
        <f t="shared" si="0"/>
        <v>29.131893678656734</v>
      </c>
      <c r="I35" s="8">
        <f t="shared" si="1"/>
        <v>0</v>
      </c>
      <c r="J35" s="9">
        <f t="shared" si="2"/>
        <v>29.131893678656734</v>
      </c>
    </row>
    <row r="36" spans="1:10" ht="15">
      <c r="A36" s="10" t="s">
        <v>29</v>
      </c>
      <c r="B36" s="3">
        <v>93.164</v>
      </c>
      <c r="C36" s="3">
        <v>22.171</v>
      </c>
      <c r="D36" s="3">
        <v>115.33500000000001</v>
      </c>
      <c r="E36" s="3">
        <v>157.146</v>
      </c>
      <c r="F36" s="3">
        <v>54.887</v>
      </c>
      <c r="G36" s="3">
        <v>212.033</v>
      </c>
      <c r="H36" s="4">
        <f t="shared" si="0"/>
        <v>68.67674208921899</v>
      </c>
      <c r="I36" s="4">
        <f t="shared" si="1"/>
        <v>147.56213071128954</v>
      </c>
      <c r="J36" s="5">
        <f t="shared" si="2"/>
        <v>83.84098495686476</v>
      </c>
    </row>
    <row r="37" spans="1:10" ht="15">
      <c r="A37" s="6" t="s">
        <v>30</v>
      </c>
      <c r="B37" s="7">
        <v>338.356</v>
      </c>
      <c r="C37" s="7">
        <v>0</v>
      </c>
      <c r="D37" s="7">
        <v>338.356</v>
      </c>
      <c r="E37" s="7">
        <v>394.832</v>
      </c>
      <c r="F37" s="7">
        <v>0</v>
      </c>
      <c r="G37" s="7">
        <v>394.832</v>
      </c>
      <c r="H37" s="8">
        <f t="shared" si="0"/>
        <v>16.691295558524157</v>
      </c>
      <c r="I37" s="8">
        <f t="shared" si="1"/>
        <v>0</v>
      </c>
      <c r="J37" s="9">
        <f t="shared" si="2"/>
        <v>16.691295558524157</v>
      </c>
    </row>
    <row r="38" spans="1:10" ht="15">
      <c r="A38" s="10" t="s">
        <v>31</v>
      </c>
      <c r="B38" s="3">
        <v>1355.934</v>
      </c>
      <c r="C38" s="3">
        <v>0</v>
      </c>
      <c r="D38" s="3">
        <v>1355.934</v>
      </c>
      <c r="E38" s="3">
        <v>1681.357</v>
      </c>
      <c r="F38" s="3">
        <v>0</v>
      </c>
      <c r="G38" s="3">
        <v>1681.357</v>
      </c>
      <c r="H38" s="4">
        <f t="shared" si="0"/>
        <v>23.999914450113355</v>
      </c>
      <c r="I38" s="4">
        <f t="shared" si="1"/>
        <v>0</v>
      </c>
      <c r="J38" s="5">
        <f t="shared" si="2"/>
        <v>23.999914450113355</v>
      </c>
    </row>
    <row r="39" spans="1:10" ht="15">
      <c r="A39" s="6" t="s">
        <v>32</v>
      </c>
      <c r="B39" s="7">
        <v>44.361000000000004</v>
      </c>
      <c r="C39" s="7">
        <v>0.636</v>
      </c>
      <c r="D39" s="7">
        <v>44.99700000000001</v>
      </c>
      <c r="E39" s="7">
        <v>98.414</v>
      </c>
      <c r="F39" s="7">
        <v>0</v>
      </c>
      <c r="G39" s="7">
        <v>98.414</v>
      </c>
      <c r="H39" s="8">
        <f t="shared" si="0"/>
        <v>121.84801965690582</v>
      </c>
      <c r="I39" s="8">
        <f t="shared" si="1"/>
        <v>-100</v>
      </c>
      <c r="J39" s="9">
        <f t="shared" si="2"/>
        <v>118.71235860168451</v>
      </c>
    </row>
    <row r="40" spans="1:10" ht="15">
      <c r="A40" s="10" t="s">
        <v>33</v>
      </c>
      <c r="B40" s="3">
        <v>2992.363</v>
      </c>
      <c r="C40" s="3">
        <v>805.023</v>
      </c>
      <c r="D40" s="3">
        <v>3797.386</v>
      </c>
      <c r="E40" s="3">
        <v>4121.891</v>
      </c>
      <c r="F40" s="3">
        <v>1846.6770000000001</v>
      </c>
      <c r="G40" s="3">
        <v>5968.567999999999</v>
      </c>
      <c r="H40" s="4">
        <f t="shared" si="0"/>
        <v>37.7470246758164</v>
      </c>
      <c r="I40" s="4">
        <f t="shared" si="1"/>
        <v>129.39431544191905</v>
      </c>
      <c r="J40" s="5">
        <f t="shared" si="2"/>
        <v>57.17569928366512</v>
      </c>
    </row>
    <row r="41" spans="1:10" ht="15">
      <c r="A41" s="6" t="s">
        <v>34</v>
      </c>
      <c r="B41" s="7">
        <v>0</v>
      </c>
      <c r="C41" s="7">
        <v>0</v>
      </c>
      <c r="D41" s="7">
        <v>0</v>
      </c>
      <c r="E41" s="7">
        <v>0</v>
      </c>
      <c r="F41" s="7">
        <v>0</v>
      </c>
      <c r="G41" s="7">
        <v>0</v>
      </c>
      <c r="H41" s="8">
        <f t="shared" si="0"/>
        <v>0</v>
      </c>
      <c r="I41" s="8">
        <f t="shared" si="1"/>
        <v>0</v>
      </c>
      <c r="J41" s="9">
        <f t="shared" si="2"/>
        <v>0</v>
      </c>
    </row>
    <row r="42" spans="1:10" ht="15">
      <c r="A42" s="10" t="s">
        <v>35</v>
      </c>
      <c r="B42" s="3">
        <v>1186.125</v>
      </c>
      <c r="C42" s="3">
        <v>105.96799999999999</v>
      </c>
      <c r="D42" s="3">
        <v>1292.093</v>
      </c>
      <c r="E42" s="3">
        <v>1408.359</v>
      </c>
      <c r="F42" s="3">
        <v>383.144</v>
      </c>
      <c r="G42" s="3">
        <v>1791.503</v>
      </c>
      <c r="H42" s="4">
        <f t="shared" si="0"/>
        <v>18.73613657919696</v>
      </c>
      <c r="I42" s="4">
        <f t="shared" si="1"/>
        <v>261.565755699834</v>
      </c>
      <c r="J42" s="5">
        <f t="shared" si="2"/>
        <v>38.65124259631465</v>
      </c>
    </row>
    <row r="43" spans="1:10" ht="15">
      <c r="A43" s="6" t="s">
        <v>36</v>
      </c>
      <c r="B43" s="7">
        <v>1234.027</v>
      </c>
      <c r="C43" s="7">
        <v>0</v>
      </c>
      <c r="D43" s="7">
        <v>1234.027</v>
      </c>
      <c r="E43" s="7">
        <v>1498.005</v>
      </c>
      <c r="F43" s="7">
        <v>0.926</v>
      </c>
      <c r="G43" s="7">
        <v>1498.931</v>
      </c>
      <c r="H43" s="8">
        <f t="shared" si="0"/>
        <v>21.39159029745703</v>
      </c>
      <c r="I43" s="8">
        <f t="shared" si="1"/>
        <v>0</v>
      </c>
      <c r="J43" s="9">
        <f t="shared" si="2"/>
        <v>21.466629174240108</v>
      </c>
    </row>
    <row r="44" spans="1:10" ht="15">
      <c r="A44" s="10" t="s">
        <v>37</v>
      </c>
      <c r="B44" s="3">
        <v>1379.9029999999998</v>
      </c>
      <c r="C44" s="3">
        <v>0</v>
      </c>
      <c r="D44" s="3">
        <v>1379.9029999999998</v>
      </c>
      <c r="E44" s="3">
        <v>2209.118</v>
      </c>
      <c r="F44" s="3">
        <v>0</v>
      </c>
      <c r="G44" s="3">
        <v>2209.118</v>
      </c>
      <c r="H44" s="4">
        <f t="shared" si="0"/>
        <v>60.092267355024255</v>
      </c>
      <c r="I44" s="4">
        <f t="shared" si="1"/>
        <v>0</v>
      </c>
      <c r="J44" s="5">
        <f t="shared" si="2"/>
        <v>60.092267355024255</v>
      </c>
    </row>
    <row r="45" spans="1:10" ht="15">
      <c r="A45" s="6" t="s">
        <v>69</v>
      </c>
      <c r="B45" s="7">
        <v>843.6120000000001</v>
      </c>
      <c r="C45" s="7">
        <v>0</v>
      </c>
      <c r="D45" s="7">
        <v>843.6120000000001</v>
      </c>
      <c r="E45" s="7">
        <v>828.836</v>
      </c>
      <c r="F45" s="7">
        <v>0</v>
      </c>
      <c r="G45" s="7">
        <v>828.836</v>
      </c>
      <c r="H45" s="8">
        <f t="shared" si="0"/>
        <v>-1.7515160998184078</v>
      </c>
      <c r="I45" s="8">
        <f t="shared" si="1"/>
        <v>0</v>
      </c>
      <c r="J45" s="9">
        <f t="shared" si="2"/>
        <v>-1.7515160998184078</v>
      </c>
    </row>
    <row r="46" spans="1:10" ht="15">
      <c r="A46" s="10" t="s">
        <v>38</v>
      </c>
      <c r="B46" s="3">
        <v>285.252</v>
      </c>
      <c r="C46" s="3">
        <v>39.429</v>
      </c>
      <c r="D46" s="3">
        <v>324.68100000000004</v>
      </c>
      <c r="E46" s="3">
        <v>1000.856</v>
      </c>
      <c r="F46" s="3">
        <v>46.425999999999995</v>
      </c>
      <c r="G46" s="3">
        <v>1047.282</v>
      </c>
      <c r="H46" s="4">
        <f t="shared" si="0"/>
        <v>250.86730329673412</v>
      </c>
      <c r="I46" s="4">
        <f t="shared" si="1"/>
        <v>17.74582160338835</v>
      </c>
      <c r="J46" s="5">
        <f t="shared" si="2"/>
        <v>222.55721769983455</v>
      </c>
    </row>
    <row r="47" spans="1:10" ht="15">
      <c r="A47" s="6" t="s">
        <v>39</v>
      </c>
      <c r="B47" s="7">
        <v>1204.1840000000002</v>
      </c>
      <c r="C47" s="7">
        <v>0</v>
      </c>
      <c r="D47" s="7">
        <v>1204.1840000000002</v>
      </c>
      <c r="E47" s="7">
        <v>1678.921</v>
      </c>
      <c r="F47" s="7">
        <v>1.358</v>
      </c>
      <c r="G47" s="7">
        <v>1680.279</v>
      </c>
      <c r="H47" s="8">
        <f t="shared" si="0"/>
        <v>39.42395846481931</v>
      </c>
      <c r="I47" s="8">
        <f t="shared" si="1"/>
        <v>0</v>
      </c>
      <c r="J47" s="9">
        <f t="shared" si="2"/>
        <v>39.53673192801098</v>
      </c>
    </row>
    <row r="48" spans="1:10" ht="15">
      <c r="A48" s="10" t="s">
        <v>40</v>
      </c>
      <c r="B48" s="3">
        <v>2047.365</v>
      </c>
      <c r="C48" s="3">
        <v>307.064</v>
      </c>
      <c r="D48" s="3">
        <v>2354.429</v>
      </c>
      <c r="E48" s="3">
        <v>2731.1639999999998</v>
      </c>
      <c r="F48" s="3">
        <v>839.6510000000001</v>
      </c>
      <c r="G48" s="3">
        <v>3570.8149999999996</v>
      </c>
      <c r="H48" s="4">
        <f t="shared" si="0"/>
        <v>33.39897868723944</v>
      </c>
      <c r="I48" s="4">
        <f t="shared" si="1"/>
        <v>173.44494958705675</v>
      </c>
      <c r="J48" s="5">
        <f t="shared" si="2"/>
        <v>51.66373672767365</v>
      </c>
    </row>
    <row r="49" spans="1:10" ht="15">
      <c r="A49" s="6" t="s">
        <v>41</v>
      </c>
      <c r="B49" s="7">
        <v>108.82300000000001</v>
      </c>
      <c r="C49" s="7">
        <v>0</v>
      </c>
      <c r="D49" s="7">
        <v>108.82300000000001</v>
      </c>
      <c r="E49" s="7">
        <v>100.168</v>
      </c>
      <c r="F49" s="7">
        <v>0</v>
      </c>
      <c r="G49" s="7">
        <v>100.168</v>
      </c>
      <c r="H49" s="8">
        <f t="shared" si="0"/>
        <v>-7.95328193488509</v>
      </c>
      <c r="I49" s="8">
        <f t="shared" si="1"/>
        <v>0</v>
      </c>
      <c r="J49" s="9">
        <f t="shared" si="2"/>
        <v>-7.95328193488509</v>
      </c>
    </row>
    <row r="50" spans="1:10" ht="15">
      <c r="A50" s="10" t="s">
        <v>42</v>
      </c>
      <c r="B50" s="3">
        <v>91.40899999999999</v>
      </c>
      <c r="C50" s="3">
        <v>0</v>
      </c>
      <c r="D50" s="3">
        <v>91.40899999999999</v>
      </c>
      <c r="E50" s="3">
        <v>156.506</v>
      </c>
      <c r="F50" s="3">
        <v>0</v>
      </c>
      <c r="G50" s="3">
        <v>156.506</v>
      </c>
      <c r="H50" s="4">
        <f t="shared" si="0"/>
        <v>71.2150882298242</v>
      </c>
      <c r="I50" s="4">
        <f t="shared" si="1"/>
        <v>0</v>
      </c>
      <c r="J50" s="5">
        <f t="shared" si="2"/>
        <v>71.2150882298242</v>
      </c>
    </row>
    <row r="51" spans="1:10" ht="15">
      <c r="A51" s="6" t="s">
        <v>43</v>
      </c>
      <c r="B51" s="7">
        <v>919.775</v>
      </c>
      <c r="C51" s="7">
        <v>7.892</v>
      </c>
      <c r="D51" s="7">
        <v>927.667</v>
      </c>
      <c r="E51" s="7">
        <v>948.92</v>
      </c>
      <c r="F51" s="7">
        <v>1.221</v>
      </c>
      <c r="G51" s="7">
        <v>950.141</v>
      </c>
      <c r="H51" s="8">
        <f t="shared" si="0"/>
        <v>3.168709738794812</v>
      </c>
      <c r="I51" s="8">
        <f t="shared" si="1"/>
        <v>-84.52863659401926</v>
      </c>
      <c r="J51" s="9">
        <f t="shared" si="2"/>
        <v>2.422636571097164</v>
      </c>
    </row>
    <row r="52" spans="1:10" ht="15">
      <c r="A52" s="10" t="s">
        <v>73</v>
      </c>
      <c r="B52" s="3">
        <v>1264.4499999999998</v>
      </c>
      <c r="C52" s="3">
        <v>0</v>
      </c>
      <c r="D52" s="3">
        <v>1264.4499999999998</v>
      </c>
      <c r="E52" s="3">
        <v>1338.23</v>
      </c>
      <c r="F52" s="3">
        <v>0.085</v>
      </c>
      <c r="G52" s="3">
        <v>1338.315</v>
      </c>
      <c r="H52" s="41">
        <f t="shared" si="0"/>
        <v>5.834948001107217</v>
      </c>
      <c r="I52" s="4">
        <f t="shared" si="1"/>
        <v>0</v>
      </c>
      <c r="J52" s="5">
        <f t="shared" si="2"/>
        <v>5.841670291431076</v>
      </c>
    </row>
    <row r="53" spans="1:10" ht="15">
      <c r="A53" s="6" t="s">
        <v>44</v>
      </c>
      <c r="B53" s="7">
        <v>991.4929999999999</v>
      </c>
      <c r="C53" s="7">
        <v>0</v>
      </c>
      <c r="D53" s="7">
        <v>991.4929999999999</v>
      </c>
      <c r="E53" s="7">
        <v>939.0269999999999</v>
      </c>
      <c r="F53" s="7">
        <v>0</v>
      </c>
      <c r="G53" s="7">
        <v>939.0269999999999</v>
      </c>
      <c r="H53" s="8">
        <f t="shared" si="0"/>
        <v>-5.291615775401341</v>
      </c>
      <c r="I53" s="8">
        <f t="shared" si="1"/>
        <v>0</v>
      </c>
      <c r="J53" s="9">
        <f t="shared" si="2"/>
        <v>-5.291615775401341</v>
      </c>
    </row>
    <row r="54" spans="1:10" ht="15">
      <c r="A54" s="10" t="s">
        <v>70</v>
      </c>
      <c r="B54" s="3">
        <v>0</v>
      </c>
      <c r="C54" s="3">
        <v>987.58</v>
      </c>
      <c r="D54" s="3">
        <v>987.58</v>
      </c>
      <c r="E54" s="3">
        <v>50.92</v>
      </c>
      <c r="F54" s="3">
        <v>653.0563999999999</v>
      </c>
      <c r="G54" s="3">
        <v>703.9763999999999</v>
      </c>
      <c r="H54" s="4">
        <f t="shared" si="0"/>
        <v>0</v>
      </c>
      <c r="I54" s="4">
        <f t="shared" si="1"/>
        <v>-33.87306344802447</v>
      </c>
      <c r="J54" s="5">
        <f t="shared" si="2"/>
        <v>-28.71702545616559</v>
      </c>
    </row>
    <row r="55" spans="1:10" ht="15">
      <c r="A55" s="6" t="s">
        <v>45</v>
      </c>
      <c r="B55" s="7">
        <v>0</v>
      </c>
      <c r="C55" s="7">
        <v>0</v>
      </c>
      <c r="D55" s="7">
        <v>0</v>
      </c>
      <c r="E55" s="7">
        <v>81.66000000000001</v>
      </c>
      <c r="F55" s="7">
        <v>0</v>
      </c>
      <c r="G55" s="7">
        <v>81.66000000000001</v>
      </c>
      <c r="H55" s="8">
        <f t="shared" si="0"/>
        <v>0</v>
      </c>
      <c r="I55" s="8">
        <f t="shared" si="1"/>
        <v>0</v>
      </c>
      <c r="J55" s="9">
        <f t="shared" si="2"/>
        <v>0</v>
      </c>
    </row>
    <row r="56" spans="1:10" ht="15">
      <c r="A56" s="10" t="s">
        <v>46</v>
      </c>
      <c r="B56" s="3">
        <v>0</v>
      </c>
      <c r="C56" s="3">
        <v>0</v>
      </c>
      <c r="D56" s="3">
        <v>0</v>
      </c>
      <c r="E56" s="3">
        <v>0</v>
      </c>
      <c r="F56" s="3">
        <v>0</v>
      </c>
      <c r="G56" s="3">
        <v>0</v>
      </c>
      <c r="H56" s="4">
        <f t="shared" si="0"/>
        <v>0</v>
      </c>
      <c r="I56" s="4">
        <f t="shared" si="1"/>
        <v>0</v>
      </c>
      <c r="J56" s="5">
        <f t="shared" si="2"/>
        <v>0</v>
      </c>
    </row>
    <row r="57" spans="1:10" ht="15">
      <c r="A57" s="6" t="s">
        <v>47</v>
      </c>
      <c r="B57" s="7">
        <v>3471.142</v>
      </c>
      <c r="C57" s="7">
        <v>0</v>
      </c>
      <c r="D57" s="7">
        <v>3471.142</v>
      </c>
      <c r="E57" s="7">
        <v>3784.553</v>
      </c>
      <c r="F57" s="7">
        <v>2.541</v>
      </c>
      <c r="G57" s="7">
        <v>3787.094</v>
      </c>
      <c r="H57" s="8">
        <f t="shared" si="0"/>
        <v>9.029045772255934</v>
      </c>
      <c r="I57" s="8">
        <f t="shared" si="1"/>
        <v>0</v>
      </c>
      <c r="J57" s="9">
        <f t="shared" si="2"/>
        <v>9.102249346180601</v>
      </c>
    </row>
    <row r="58" spans="1:10" ht="15">
      <c r="A58" s="10" t="s">
        <v>56</v>
      </c>
      <c r="B58" s="3">
        <v>0</v>
      </c>
      <c r="C58" s="3">
        <v>1.04</v>
      </c>
      <c r="D58" s="3">
        <v>1.04</v>
      </c>
      <c r="E58" s="3">
        <v>84.47500000000001</v>
      </c>
      <c r="F58" s="3">
        <v>59.31</v>
      </c>
      <c r="G58" s="3">
        <v>143.78500000000003</v>
      </c>
      <c r="H58" s="4">
        <f t="shared" si="0"/>
        <v>0</v>
      </c>
      <c r="I58" s="4">
        <f t="shared" si="1"/>
        <v>5602.884615384615</v>
      </c>
      <c r="J58" s="5">
        <f t="shared" si="2"/>
        <v>13725.480769230771</v>
      </c>
    </row>
    <row r="59" spans="1:10" ht="15">
      <c r="A59" s="6" t="s">
        <v>57</v>
      </c>
      <c r="B59" s="7">
        <v>0</v>
      </c>
      <c r="C59" s="7">
        <v>0</v>
      </c>
      <c r="D59" s="7">
        <v>0</v>
      </c>
      <c r="E59" s="7">
        <v>51.31</v>
      </c>
      <c r="F59" s="7">
        <v>297.472</v>
      </c>
      <c r="G59" s="7">
        <v>348.782</v>
      </c>
      <c r="H59" s="8">
        <f t="shared" si="0"/>
        <v>0</v>
      </c>
      <c r="I59" s="8">
        <f t="shared" si="1"/>
        <v>0</v>
      </c>
      <c r="J59" s="9">
        <f t="shared" si="2"/>
        <v>0</v>
      </c>
    </row>
    <row r="60" spans="1:10" ht="15">
      <c r="A60" s="11" t="s">
        <v>48</v>
      </c>
      <c r="B60" s="22">
        <f>+B61-SUM(B6+B10+B32+B20+B58+B59+B5)</f>
        <v>96359.90199999999</v>
      </c>
      <c r="C60" s="22">
        <f>+C61-SUM(C6+C10+C32+C20+C58+C59+C5)</f>
        <v>316963.3910000002</v>
      </c>
      <c r="D60" s="22">
        <f>+D61-SUM(D6+D10+D32+D20+D58+D59+D5)</f>
        <v>413323.29300000035</v>
      </c>
      <c r="E60" s="22">
        <f>+E61-SUM(E6+E10+E32+E20+E58+E59+E5)</f>
        <v>122763.97200000001</v>
      </c>
      <c r="F60" s="22">
        <f>+F61-SUM(F6+F10+F32+F20+F58+F59+F5)</f>
        <v>122231.60640000005</v>
      </c>
      <c r="G60" s="22">
        <f>+G61-SUM(G6+G10+G32+G20+G58+G59+G5)</f>
        <v>244995.57839999965</v>
      </c>
      <c r="H60" s="23">
        <f>+_xlfn.IFERROR(((E60-B60)/B60)*100,0)</f>
        <v>27.401511886137065</v>
      </c>
      <c r="I60" s="23">
        <f t="shared" si="1"/>
        <v>-61.43668011174199</v>
      </c>
      <c r="J60" s="23">
        <f t="shared" si="2"/>
        <v>-40.725436347474506</v>
      </c>
    </row>
    <row r="61" spans="1:10" ht="15">
      <c r="A61" s="14" t="s">
        <v>49</v>
      </c>
      <c r="B61" s="24">
        <f>SUM(B4:B59)</f>
        <v>162343.637</v>
      </c>
      <c r="C61" s="24">
        <f>SUM(C4:C59)</f>
        <v>705914.1790000001</v>
      </c>
      <c r="D61" s="24">
        <f>SUM(D4:D59)</f>
        <v>868257.8160000003</v>
      </c>
      <c r="E61" s="24">
        <f>SUM(E4:E59)</f>
        <v>210140.6383738</v>
      </c>
      <c r="F61" s="24">
        <f>SUM(F4:F59)</f>
        <v>840274.2612634001</v>
      </c>
      <c r="G61" s="24">
        <f>SUM(G4:G59)</f>
        <v>1050414.8996371997</v>
      </c>
      <c r="H61" s="25">
        <f>+_xlfn.IFERROR(((E61-B61)/B61)*100,0)</f>
        <v>29.441869270059545</v>
      </c>
      <c r="I61" s="25">
        <f>+_xlfn.IFERROR(((F61-C61)/C61)*100,0)</f>
        <v>19.033486826080587</v>
      </c>
      <c r="J61" s="25">
        <f>+_xlfn.IFERROR(((G61-D61)/D61)*100,0)</f>
        <v>20.979607701821056</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3" t="s">
        <v>71</v>
      </c>
      <c r="B65" s="53"/>
      <c r="C65" s="53"/>
      <c r="D65" s="53"/>
      <c r="E65" s="53"/>
      <c r="F65" s="53"/>
      <c r="G65" s="53"/>
      <c r="H65" s="53"/>
      <c r="I65" s="53"/>
      <c r="J65" s="53"/>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Taşdemir</cp:lastModifiedBy>
  <cp:lastPrinted>2022-05-05T06:45:47Z</cp:lastPrinted>
  <dcterms:created xsi:type="dcterms:W3CDTF">2017-03-06T11:35:15Z</dcterms:created>
  <dcterms:modified xsi:type="dcterms:W3CDTF">2022-05-19T05:09:55Z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