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35"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UÇAK'!$A$1:$J$68</definedName>
  </definedNames>
  <calcPr fullCalcOnLoad="1"/>
</workbook>
</file>

<file path=xl/sharedStrings.xml><?xml version="1.0" encoding="utf-8"?>
<sst xmlns="http://schemas.openxmlformats.org/spreadsheetml/2006/main" count="314" uniqueCount="81">
  <si>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</si>
  <si>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</si>
  <si>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</si>
  <si>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</si>
  <si>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</si>
  <si>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</si>
  <si>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</si>
  <si>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</si>
  <si>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</si>
  <si>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</si>
  <si>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</si>
  <si>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</si>
  <si>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</si>
  <si>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</si>
  <si>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</si>
  <si>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</si>
  <si>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</si>
  <si>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</si>
  <si>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</si>
  <si>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</si>
  <si>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</si>
  <si>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</si>
  <si>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</si>
  <si>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</si>
  <si>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</si>
  <si>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</si>
  <si>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</si>
  <si>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</si>
  <si>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</si>
  <si>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</si>
  <si>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</si>
  <si>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</si>
  <si>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</si>
  <si>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</si>
  <si>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</si>
  <si>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</si>
  <si>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</si>
  <si>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</si>
  <si>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</si>
  <si>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</si>
  <si>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</si>
  <si>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</si>
  <si>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</si>
  <si>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</si>
  <si>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</si>
  <si>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</si>
  <si>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</si>
  <si>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</si>
  <si>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</si>
  <si>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</si>
  <si>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</si>
  <si>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</si>
  <si>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</si>
  <si>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</si>
  <si>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</si>
  <si>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</si>
  <si>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</si>
  <si>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</si>
  <si>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</si>
  <si>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</si>
  <si>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</si>
  <si>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</si>
  <si>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</si>
  <si>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</si>
  <si>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</si>
  <si>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</si>
  <si>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</si>
  <si>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</si>
  <si>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</si>
  <si>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</si>
  <si>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</si>
  <si>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</si>
  <si>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Şanlıurfa GAP</t>
  </si>
  <si>
    <t>Erzincan Yıldırım Akbulut</t>
  </si>
  <si>
    <t>2021 MAYIS SONU</t>
  </si>
  <si>
    <t>2022 MAYIS SONU
(Kesin Olmayan)</t>
  </si>
  <si>
    <t xml:space="preserve"> 2022/2021 (%)</t>
  </si>
  <si>
    <t>Rize-Artvin</t>
  </si>
  <si>
    <t>TÜROB ÇALIŞMASI                                                                                                       TEKİL YOLCU SAYISI (DHMİ VERİLERİ / 2)</t>
  </si>
  <si>
    <t>2022/2021 Fark</t>
  </si>
  <si>
    <t>Ocak-Mayıs 2022 Dönemi Günlük Yolcu Sayısı</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</si>
</sst>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right style="medium"/>
      <top style="thin"/>
      <bottom/>
    </border>
    <border>
      <left/>
      <right/>
      <top style="medium"/>
      <bottom/>
    </border>
    <border>
      <left style="medium"/>
      <right/>
      <top style="medium"/>
      <bottom/>
    </border>
    <border>
      <left/>
      <right style="medium"/>
      <top style="medium"/>
      <bottom/>
    </border>
    <border>
      <left style="medium"/>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89">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5" xfId="59" applyNumberFormat="1" applyFont="1" applyFill="1" applyBorder="1" applyAlignment="1">
      <alignment vertical="center"/>
    </xf>
    <xf numFmtId="165" fontId="10" fillId="16" borderId="16" xfId="59" applyNumberFormat="1" applyFont="1" applyFill="1" applyBorder="1" applyAlignment="1">
      <alignment vertical="center"/>
    </xf>
    <xf numFmtId="3" fontId="43" fillId="37" borderId="0"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4" fontId="9" fillId="34" borderId="0" xfId="41" applyNumberFormat="1" applyFont="1" applyFill="1" applyBorder="1" applyAlignment="1">
      <alignment horizontal="right" vertical="center"/>
    </xf>
    <xf numFmtId="166" fontId="10" fillId="39" borderId="12" xfId="59" applyNumberFormat="1" applyFont="1" applyFill="1" applyBorder="1" applyAlignment="1">
      <alignment vertical="center"/>
    </xf>
    <xf numFmtId="166" fontId="10" fillId="33" borderId="12" xfId="63" applyNumberFormat="1" applyFont="1" applyFill="1" applyBorder="1" applyAlignment="1">
      <alignment vertical="center"/>
    </xf>
    <xf numFmtId="166" fontId="10" fillId="33" borderId="0" xfId="63" applyNumberFormat="1" applyFont="1" applyFill="1" applyBorder="1" applyAlignment="1">
      <alignment vertical="center"/>
    </xf>
    <xf numFmtId="0" fontId="5" fillId="39" borderId="13" xfId="56" applyNumberFormat="1" applyFont="1" applyFill="1" applyBorder="1" applyAlignment="1">
      <alignment horizontal="left" vertical="center"/>
    </xf>
    <xf numFmtId="166" fontId="10" fillId="39" borderId="0" xfId="59" applyNumberFormat="1" applyFont="1" applyFill="1" applyBorder="1" applyAlignment="1">
      <alignment vertical="center"/>
    </xf>
    <xf numFmtId="3" fontId="9" fillId="34" borderId="17" xfId="41" applyNumberFormat="1" applyFont="1" applyFill="1" applyBorder="1" applyAlignment="1">
      <alignment horizontal="right" vertical="center"/>
    </xf>
    <xf numFmtId="166" fontId="5" fillId="37" borderId="12" xfId="63" applyNumberFormat="1" applyFont="1" applyFill="1" applyBorder="1" applyAlignment="1">
      <alignment horizontal="right" vertical="center"/>
    </xf>
    <xf numFmtId="166" fontId="5" fillId="33" borderId="12" xfId="63" applyNumberFormat="1" applyFont="1" applyFill="1" applyBorder="1" applyAlignment="1">
      <alignment horizontal="right" vertical="center"/>
    </xf>
    <xf numFmtId="166" fontId="10" fillId="33" borderId="0" xfId="41" applyNumberFormat="1" applyFont="1" applyFill="1" applyBorder="1" applyAlignment="1">
      <alignment horizontal="right" vertical="center"/>
    </xf>
    <xf numFmtId="3" fontId="43" fillId="39"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5" xfId="48" applyNumberFormat="1" applyFont="1" applyFill="1" applyBorder="1" applyAlignment="1">
      <alignment horizontal="right" vertical="center"/>
      <protection/>
    </xf>
    <xf numFmtId="3" fontId="10" fillId="33" borderId="15" xfId="48" applyNumberFormat="1" applyFont="1" applyFill="1" applyBorder="1" applyAlignment="1">
      <alignment vertical="center"/>
      <protection/>
    </xf>
    <xf numFmtId="166" fontId="10" fillId="33" borderId="15" xfId="48" applyNumberFormat="1" applyFont="1" applyFill="1" applyBorder="1" applyAlignment="1">
      <alignment/>
      <protection/>
    </xf>
    <xf numFmtId="166" fontId="10" fillId="33" borderId="16" xfId="48" applyNumberFormat="1" applyFont="1" applyFill="1" applyBorder="1" applyAlignment="1">
      <alignment/>
      <protection/>
    </xf>
    <xf numFmtId="3" fontId="10" fillId="39" borderId="0" xfId="41" applyNumberFormat="1" applyFont="1" applyFill="1" applyBorder="1" applyAlignment="1">
      <alignment horizontal="right" vertical="center"/>
    </xf>
    <xf numFmtId="3" fontId="0" fillId="0" borderId="0" xfId="0" applyNumberFormat="1" applyAlignment="1">
      <alignment/>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5"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10" borderId="0" xfId="0" applyFill="1" applyAlignment="1">
      <alignment horizontal="center"/>
    </xf>
    <xf numFmtId="0" fontId="39" fillId="40" borderId="0" xfId="0" applyFont="1" applyFill="1" applyAlignment="1">
      <alignment horizontal="center" vertical="center" wrapText="1"/>
    </xf>
    <xf numFmtId="0" fontId="39" fillId="3"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0"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39">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8"/>
  <sheetViews>
    <sheetView tabSelected="1" zoomScale="55" zoomScaleNormal="55" zoomScalePageLayoutView="0" workbookViewId="0" topLeftCell="A1">
      <selection activeCell="W9" sqref="W9"/>
    </sheetView>
  </sheetViews>
  <sheetFormatPr defaultColWidth="9.140625" defaultRowHeight="15"/>
  <cols>
    <col min="1" max="1" width="37.140625" style="0" customWidth="1"/>
    <col min="2" max="10" width="14.28125" style="0" customWidth="1"/>
  </cols>
  <sheetData>
    <row r="1" spans="1:19" ht="25.5" customHeight="1">
      <c r="A1" s="64" t="s">
        <v>58</v>
      </c>
      <c r="B1" s="65"/>
      <c r="C1" s="65"/>
      <c r="D1" s="65"/>
      <c r="E1" s="65"/>
      <c r="F1" s="65"/>
      <c r="G1" s="65"/>
      <c r="H1" s="65"/>
      <c r="I1" s="65"/>
      <c r="J1" s="66"/>
      <c r="L1" s="74" t="s">
        <v>2</v>
      </c>
      <c r="M1" s="74" t="s">
        <v>3</v>
      </c>
      <c r="N1" s="75" t="s">
        <v>2</v>
      </c>
      <c r="O1" s="75" t="s">
        <v>3</v>
      </c>
      <c r="P1" s="76" t="s">
        <v>2</v>
      </c>
      <c r="Q1" s="76" t="s">
        <v>3</v>
      </c>
      <c r="R1" s="77" t="s">
        <v>2</v>
      </c>
      <c r="S1" s="77" t="s">
        <v>3</v>
      </c>
    </row>
    <row r="2" spans="1:19" ht="35.25" customHeight="1">
      <c r="A2" s="72" t="s">
        <v>1</v>
      </c>
      <c r="B2" s="69" t="s">
        <v>74</v>
      </c>
      <c r="C2" s="69"/>
      <c r="D2" s="69"/>
      <c r="E2" s="69" t="s">
        <v>75</v>
      </c>
      <c r="F2" s="69"/>
      <c r="G2" s="69"/>
      <c r="H2" s="70" t="s">
        <v>76</v>
      </c>
      <c r="I2" s="70"/>
      <c r="J2" s="71"/>
      <c r="L2" s="78" t="s">
        <v>78</v>
      </c>
      <c r="M2" s="78"/>
      <c r="N2" s="78"/>
      <c r="O2" s="78"/>
      <c r="P2" s="78"/>
      <c r="Q2" s="78"/>
      <c r="R2" s="79" t="s">
        <v>80</v>
      </c>
      <c r="S2" s="79"/>
    </row>
    <row r="3" spans="1:19" ht="15">
      <c r="A3" s="73"/>
      <c r="B3" s="1" t="s">
        <v>2</v>
      </c>
      <c r="C3" s="1" t="s">
        <v>3</v>
      </c>
      <c r="D3" s="1" t="s">
        <v>4</v>
      </c>
      <c r="E3" s="1" t="s">
        <v>2</v>
      </c>
      <c r="F3" s="1" t="s">
        <v>3</v>
      </c>
      <c r="G3" s="1" t="s">
        <v>4</v>
      </c>
      <c r="H3" s="1" t="s">
        <v>2</v>
      </c>
      <c r="I3" s="1" t="s">
        <v>3</v>
      </c>
      <c r="J3" s="2" t="s">
        <v>4</v>
      </c>
      <c r="L3" s="80">
        <v>2021</v>
      </c>
      <c r="M3" s="80"/>
      <c r="N3" s="81">
        <v>2022</v>
      </c>
      <c r="O3" s="81"/>
      <c r="P3" s="82" t="s">
        <v>79</v>
      </c>
      <c r="Q3" s="82"/>
      <c r="R3" s="79"/>
      <c r="S3" s="79"/>
    </row>
    <row r="4" spans="1:19" ht="15">
      <c r="A4" s="10" t="s">
        <v>5</v>
      </c>
      <c r="B4" s="3">
        <v>47</v>
      </c>
      <c r="C4" s="3">
        <v>197</v>
      </c>
      <c r="D4" s="3">
        <v>244</v>
      </c>
      <c r="E4" s="3">
        <v>0</v>
      </c>
      <c r="F4" s="3">
        <v>0</v>
      </c>
      <c r="G4" s="3">
        <v>0</v>
      </c>
      <c r="H4" s="4"/>
      <c r="I4" s="4"/>
      <c r="J4" s="5"/>
      <c r="L4" s="83">
        <f>B4/2</f>
        <v>23.5</v>
      </c>
      <c r="M4" s="83">
        <f>C4/2</f>
        <v>98.5</v>
      </c>
      <c r="N4" s="84">
        <f>E4/2</f>
        <v>0</v>
      </c>
      <c r="O4" s="84">
        <f>F4/2</f>
        <v>0</v>
      </c>
      <c r="P4" s="85">
        <f>N4-L4</f>
        <v>-23.5</v>
      </c>
      <c r="Q4" s="85">
        <f>O4-M4</f>
        <v>-98.5</v>
      </c>
      <c r="R4" s="86">
        <f>N4/131</f>
        <v>0</v>
      </c>
      <c r="S4" s="86">
        <f>O4/131</f>
        <v>0</v>
      </c>
    </row>
    <row r="5" spans="1:19" ht="15">
      <c r="A5" s="6" t="s">
        <v>68</v>
      </c>
      <c r="B5" s="7">
        <v>2483266</v>
      </c>
      <c r="C5" s="7">
        <v>6890887</v>
      </c>
      <c r="D5" s="7">
        <v>9374153</v>
      </c>
      <c r="E5" s="7">
        <v>5530807</v>
      </c>
      <c r="F5" s="7">
        <v>16015103</v>
      </c>
      <c r="G5" s="7">
        <v>21545910</v>
      </c>
      <c r="H5" s="8">
        <f>+_xlfn.IFERROR(((E5-B5)/B5)*100,0)</f>
        <v>122.723099337727</v>
      </c>
      <c r="I5" s="8">
        <f>+_xlfn.IFERROR(((F5-C5)/C5)*100,0)</f>
        <v>132.40989149872868</v>
      </c>
      <c r="J5" s="9">
        <f>+_xlfn.IFERROR(((G5-D5)/D5)*100,0)</f>
        <v>129.8438056216919</v>
      </c>
      <c r="L5" s="83">
        <f>B5/2</f>
        <v>1241633</v>
      </c>
      <c r="M5" s="83">
        <f>C5/2</f>
        <v>3445443.5</v>
      </c>
      <c r="N5" s="84">
        <f>E5/2</f>
        <v>2765403.5</v>
      </c>
      <c r="O5" s="84">
        <f>F5/2</f>
        <v>8007551.5</v>
      </c>
      <c r="P5" s="85">
        <f>N5-L5</f>
        <v>1523770.5</v>
      </c>
      <c r="Q5" s="85">
        <f>O5-M5</f>
        <v>4562108</v>
      </c>
      <c r="R5" s="86">
        <f aca="true" t="shared" si="0" ref="R5:R60">N5/131</f>
        <v>21109.950381679388</v>
      </c>
      <c r="S5" s="86">
        <f aca="true" t="shared" si="1" ref="S5:S60">O5/131</f>
        <v>61126.34732824427</v>
      </c>
    </row>
    <row r="6" spans="1:19" ht="15">
      <c r="A6" s="10" t="s">
        <v>52</v>
      </c>
      <c r="B6" s="3">
        <v>4628843</v>
      </c>
      <c r="C6" s="3">
        <v>2013507</v>
      </c>
      <c r="D6" s="3">
        <v>6642350</v>
      </c>
      <c r="E6" s="3">
        <v>5609578</v>
      </c>
      <c r="F6" s="3">
        <v>5420521</v>
      </c>
      <c r="G6" s="3">
        <v>11030099</v>
      </c>
      <c r="H6" s="4">
        <f aca="true" t="shared" si="2" ref="H6:H60">+_xlfn.IFERROR(((E6-B6)/B6)*100,0)</f>
        <v>21.187476006423204</v>
      </c>
      <c r="I6" s="4">
        <f aca="true" t="shared" si="3" ref="I6:I60">+_xlfn.IFERROR(((F6-C6)/C6)*100,0)</f>
        <v>169.20795408210648</v>
      </c>
      <c r="J6" s="5">
        <f aca="true" t="shared" si="4" ref="J6:J60">+_xlfn.IFERROR(((G6-D6)/D6)*100,0)</f>
        <v>66.0571785587932</v>
      </c>
      <c r="L6" s="83">
        <f aca="true" t="shared" si="5" ref="L6:M61">B6/2</f>
        <v>2314421.5</v>
      </c>
      <c r="M6" s="83">
        <f t="shared" si="5"/>
        <v>1006753.5</v>
      </c>
      <c r="N6" s="84">
        <f aca="true" t="shared" si="6" ref="N6:O61">E6/2</f>
        <v>2804789</v>
      </c>
      <c r="O6" s="84">
        <f t="shared" si="6"/>
        <v>2710260.5</v>
      </c>
      <c r="P6" s="85">
        <f aca="true" t="shared" si="7" ref="P6:Q61">N6-L6</f>
        <v>490367.5</v>
      </c>
      <c r="Q6" s="85">
        <f t="shared" si="7"/>
        <v>1703507</v>
      </c>
      <c r="R6" s="86">
        <f t="shared" si="0"/>
        <v>21410.603053435116</v>
      </c>
      <c r="S6" s="86">
        <f t="shared" si="1"/>
        <v>20689.01145038168</v>
      </c>
    </row>
    <row r="7" spans="1:19" ht="15">
      <c r="A7" s="6" t="s">
        <v>6</v>
      </c>
      <c r="B7" s="7">
        <v>1598249</v>
      </c>
      <c r="C7" s="7">
        <v>189410</v>
      </c>
      <c r="D7" s="7">
        <v>1787659</v>
      </c>
      <c r="E7" s="7">
        <v>2597058</v>
      </c>
      <c r="F7" s="7">
        <v>575191</v>
      </c>
      <c r="G7" s="7">
        <v>3172249</v>
      </c>
      <c r="H7" s="8">
        <f t="shared" si="2"/>
        <v>62.493954321260325</v>
      </c>
      <c r="I7" s="8">
        <f t="shared" si="3"/>
        <v>203.67509635182935</v>
      </c>
      <c r="J7" s="9">
        <f t="shared" si="4"/>
        <v>77.45269092147888</v>
      </c>
      <c r="L7" s="83">
        <f t="shared" si="5"/>
        <v>799124.5</v>
      </c>
      <c r="M7" s="83">
        <f t="shared" si="5"/>
        <v>94705</v>
      </c>
      <c r="N7" s="84">
        <f t="shared" si="6"/>
        <v>1298529</v>
      </c>
      <c r="O7" s="84">
        <f t="shared" si="6"/>
        <v>287595.5</v>
      </c>
      <c r="P7" s="85">
        <f t="shared" si="7"/>
        <v>499404.5</v>
      </c>
      <c r="Q7" s="85">
        <f t="shared" si="7"/>
        <v>192890.5</v>
      </c>
      <c r="R7" s="86">
        <f t="shared" si="0"/>
        <v>9912.435114503816</v>
      </c>
      <c r="S7" s="86">
        <f t="shared" si="1"/>
        <v>2195.385496183206</v>
      </c>
    </row>
    <row r="8" spans="1:19" ht="15">
      <c r="A8" s="10" t="s">
        <v>7</v>
      </c>
      <c r="B8" s="3">
        <v>1639991</v>
      </c>
      <c r="C8" s="3">
        <v>174638</v>
      </c>
      <c r="D8" s="3">
        <v>1814629</v>
      </c>
      <c r="E8" s="3">
        <v>2378136</v>
      </c>
      <c r="F8" s="3">
        <v>857777</v>
      </c>
      <c r="G8" s="3">
        <v>3235913</v>
      </c>
      <c r="H8" s="4">
        <f t="shared" si="2"/>
        <v>45.009088464509865</v>
      </c>
      <c r="I8" s="4">
        <f t="shared" si="3"/>
        <v>391.1743148684708</v>
      </c>
      <c r="J8" s="5">
        <f t="shared" si="4"/>
        <v>78.32366836416699</v>
      </c>
      <c r="L8" s="83">
        <f t="shared" si="5"/>
        <v>819995.5</v>
      </c>
      <c r="M8" s="83">
        <f t="shared" si="5"/>
        <v>87319</v>
      </c>
      <c r="N8" s="84">
        <f t="shared" si="6"/>
        <v>1189068</v>
      </c>
      <c r="O8" s="84">
        <f t="shared" si="6"/>
        <v>428888.5</v>
      </c>
      <c r="P8" s="85">
        <f t="shared" si="7"/>
        <v>369072.5</v>
      </c>
      <c r="Q8" s="85">
        <f t="shared" si="7"/>
        <v>341569.5</v>
      </c>
      <c r="R8" s="86">
        <f t="shared" si="0"/>
        <v>9076.854961832061</v>
      </c>
      <c r="S8" s="86">
        <f t="shared" si="1"/>
        <v>3273.9580152671756</v>
      </c>
    </row>
    <row r="9" spans="1:19" ht="15">
      <c r="A9" s="6" t="s">
        <v>8</v>
      </c>
      <c r="B9" s="7">
        <v>1134455</v>
      </c>
      <c r="C9" s="7">
        <v>1335643</v>
      </c>
      <c r="D9" s="7">
        <v>2470098</v>
      </c>
      <c r="E9" s="7">
        <v>2144591</v>
      </c>
      <c r="F9" s="7">
        <v>4163645</v>
      </c>
      <c r="G9" s="7">
        <v>6308236</v>
      </c>
      <c r="H9" s="8">
        <f t="shared" si="2"/>
        <v>89.04152214058733</v>
      </c>
      <c r="I9" s="8">
        <f t="shared" si="3"/>
        <v>211.73337486139636</v>
      </c>
      <c r="J9" s="9">
        <f t="shared" si="4"/>
        <v>155.38403739446775</v>
      </c>
      <c r="L9" s="83">
        <f t="shared" si="5"/>
        <v>567227.5</v>
      </c>
      <c r="M9" s="83">
        <f t="shared" si="5"/>
        <v>667821.5</v>
      </c>
      <c r="N9" s="84">
        <f t="shared" si="6"/>
        <v>1072295.5</v>
      </c>
      <c r="O9" s="84">
        <f t="shared" si="6"/>
        <v>2081822.5</v>
      </c>
      <c r="P9" s="85">
        <f t="shared" si="7"/>
        <v>505068</v>
      </c>
      <c r="Q9" s="85">
        <f t="shared" si="7"/>
        <v>1414001</v>
      </c>
      <c r="R9" s="86">
        <f t="shared" si="0"/>
        <v>8185.461832061069</v>
      </c>
      <c r="S9" s="86">
        <f t="shared" si="1"/>
        <v>15891.774809160306</v>
      </c>
    </row>
    <row r="10" spans="1:19" ht="15">
      <c r="A10" s="10" t="s">
        <v>53</v>
      </c>
      <c r="B10" s="3">
        <v>71825</v>
      </c>
      <c r="C10" s="3">
        <v>24790</v>
      </c>
      <c r="D10" s="3">
        <v>96615</v>
      </c>
      <c r="E10" s="3">
        <v>143267</v>
      </c>
      <c r="F10" s="3">
        <v>73830</v>
      </c>
      <c r="G10" s="3">
        <v>217097</v>
      </c>
      <c r="H10" s="4">
        <f t="shared" si="2"/>
        <v>99.46675948485904</v>
      </c>
      <c r="I10" s="4">
        <f t="shared" si="3"/>
        <v>197.82170229931424</v>
      </c>
      <c r="J10" s="5">
        <f t="shared" si="4"/>
        <v>124.70320343631943</v>
      </c>
      <c r="L10" s="83">
        <f t="shared" si="5"/>
        <v>35912.5</v>
      </c>
      <c r="M10" s="83">
        <f t="shared" si="5"/>
        <v>12395</v>
      </c>
      <c r="N10" s="84">
        <f t="shared" si="6"/>
        <v>71633.5</v>
      </c>
      <c r="O10" s="84">
        <f t="shared" si="6"/>
        <v>36915</v>
      </c>
      <c r="P10" s="85">
        <f t="shared" si="7"/>
        <v>35721</v>
      </c>
      <c r="Q10" s="85">
        <f t="shared" si="7"/>
        <v>24520</v>
      </c>
      <c r="R10" s="86">
        <f t="shared" si="0"/>
        <v>546.8206106870228</v>
      </c>
      <c r="S10" s="86">
        <f t="shared" si="1"/>
        <v>281.793893129771</v>
      </c>
    </row>
    <row r="11" spans="1:19" ht="15">
      <c r="A11" s="6" t="s">
        <v>9</v>
      </c>
      <c r="B11" s="7">
        <v>229975</v>
      </c>
      <c r="C11" s="7">
        <v>32088</v>
      </c>
      <c r="D11" s="7">
        <v>262063</v>
      </c>
      <c r="E11" s="7">
        <v>463075</v>
      </c>
      <c r="F11" s="7">
        <v>354173</v>
      </c>
      <c r="G11" s="7">
        <v>817248</v>
      </c>
      <c r="H11" s="8">
        <f t="shared" si="2"/>
        <v>101.35884335253833</v>
      </c>
      <c r="I11" s="8">
        <f t="shared" si="3"/>
        <v>1003.7552979306905</v>
      </c>
      <c r="J11" s="9">
        <f t="shared" si="4"/>
        <v>211.85173030912412</v>
      </c>
      <c r="L11" s="83">
        <f t="shared" si="5"/>
        <v>114987.5</v>
      </c>
      <c r="M11" s="83">
        <f t="shared" si="5"/>
        <v>16044</v>
      </c>
      <c r="N11" s="84">
        <f t="shared" si="6"/>
        <v>231537.5</v>
      </c>
      <c r="O11" s="84">
        <f t="shared" si="6"/>
        <v>177086.5</v>
      </c>
      <c r="P11" s="85">
        <f t="shared" si="7"/>
        <v>116550</v>
      </c>
      <c r="Q11" s="85">
        <f t="shared" si="7"/>
        <v>161042.5</v>
      </c>
      <c r="R11" s="86">
        <f t="shared" si="0"/>
        <v>1767.4618320610687</v>
      </c>
      <c r="S11" s="86">
        <f t="shared" si="1"/>
        <v>1351.8053435114505</v>
      </c>
    </row>
    <row r="12" spans="1:19" ht="15">
      <c r="A12" s="10" t="s">
        <v>10</v>
      </c>
      <c r="B12" s="3">
        <v>302309</v>
      </c>
      <c r="C12" s="3">
        <v>33871</v>
      </c>
      <c r="D12" s="3">
        <v>336180</v>
      </c>
      <c r="E12" s="3">
        <v>526852</v>
      </c>
      <c r="F12" s="3">
        <v>217558</v>
      </c>
      <c r="G12" s="3">
        <v>744410</v>
      </c>
      <c r="H12" s="4">
        <f t="shared" si="2"/>
        <v>74.27598913694267</v>
      </c>
      <c r="I12" s="4">
        <f t="shared" si="3"/>
        <v>542.3134835109681</v>
      </c>
      <c r="J12" s="5">
        <f t="shared" si="4"/>
        <v>121.43197096793385</v>
      </c>
      <c r="L12" s="83">
        <f t="shared" si="5"/>
        <v>151154.5</v>
      </c>
      <c r="M12" s="83">
        <f t="shared" si="5"/>
        <v>16935.5</v>
      </c>
      <c r="N12" s="84">
        <f t="shared" si="6"/>
        <v>263426</v>
      </c>
      <c r="O12" s="84">
        <f t="shared" si="6"/>
        <v>108779</v>
      </c>
      <c r="P12" s="85">
        <f t="shared" si="7"/>
        <v>112271.5</v>
      </c>
      <c r="Q12" s="85">
        <f t="shared" si="7"/>
        <v>91843.5</v>
      </c>
      <c r="R12" s="86">
        <f t="shared" si="0"/>
        <v>2010.8854961832062</v>
      </c>
      <c r="S12" s="86">
        <f t="shared" si="1"/>
        <v>830.3740458015267</v>
      </c>
    </row>
    <row r="13" spans="1:19" ht="15">
      <c r="A13" s="6" t="s">
        <v>11</v>
      </c>
      <c r="B13" s="7">
        <v>868569</v>
      </c>
      <c r="C13" s="7">
        <v>42096</v>
      </c>
      <c r="D13" s="7">
        <v>910665</v>
      </c>
      <c r="E13" s="7">
        <v>1296707</v>
      </c>
      <c r="F13" s="7">
        <v>196728</v>
      </c>
      <c r="G13" s="7">
        <v>1493435</v>
      </c>
      <c r="H13" s="8">
        <f t="shared" si="2"/>
        <v>49.292341771350344</v>
      </c>
      <c r="I13" s="8">
        <f t="shared" si="3"/>
        <v>367.33181299885973</v>
      </c>
      <c r="J13" s="9">
        <f t="shared" si="4"/>
        <v>63.99389457154936</v>
      </c>
      <c r="L13" s="83">
        <f t="shared" si="5"/>
        <v>434284.5</v>
      </c>
      <c r="M13" s="83">
        <f t="shared" si="5"/>
        <v>21048</v>
      </c>
      <c r="N13" s="84">
        <f t="shared" si="6"/>
        <v>648353.5</v>
      </c>
      <c r="O13" s="84">
        <f t="shared" si="6"/>
        <v>98364</v>
      </c>
      <c r="P13" s="85">
        <f t="shared" si="7"/>
        <v>214069</v>
      </c>
      <c r="Q13" s="85">
        <f t="shared" si="7"/>
        <v>77316</v>
      </c>
      <c r="R13" s="86">
        <f t="shared" si="0"/>
        <v>4949.263358778626</v>
      </c>
      <c r="S13" s="86">
        <f t="shared" si="1"/>
        <v>750.8702290076336</v>
      </c>
    </row>
    <row r="14" spans="1:19" ht="15">
      <c r="A14" s="10" t="s">
        <v>12</v>
      </c>
      <c r="B14" s="3">
        <v>611085</v>
      </c>
      <c r="C14" s="3">
        <v>5030</v>
      </c>
      <c r="D14" s="3">
        <v>616115</v>
      </c>
      <c r="E14" s="3">
        <v>918938</v>
      </c>
      <c r="F14" s="3">
        <v>58362</v>
      </c>
      <c r="G14" s="3">
        <v>977300</v>
      </c>
      <c r="H14" s="4">
        <f t="shared" si="2"/>
        <v>50.378097973277036</v>
      </c>
      <c r="I14" s="4">
        <f t="shared" si="3"/>
        <v>1060.2783300198807</v>
      </c>
      <c r="J14" s="5">
        <f t="shared" si="4"/>
        <v>58.62298434545499</v>
      </c>
      <c r="L14" s="83">
        <f t="shared" si="5"/>
        <v>305542.5</v>
      </c>
      <c r="M14" s="83">
        <f t="shared" si="5"/>
        <v>2515</v>
      </c>
      <c r="N14" s="84">
        <f t="shared" si="6"/>
        <v>459469</v>
      </c>
      <c r="O14" s="84">
        <f t="shared" si="6"/>
        <v>29181</v>
      </c>
      <c r="P14" s="85">
        <f t="shared" si="7"/>
        <v>153926.5</v>
      </c>
      <c r="Q14" s="85">
        <f t="shared" si="7"/>
        <v>26666</v>
      </c>
      <c r="R14" s="86">
        <f t="shared" si="0"/>
        <v>3507.3969465648856</v>
      </c>
      <c r="S14" s="86">
        <f t="shared" si="1"/>
        <v>222.75572519083968</v>
      </c>
    </row>
    <row r="15" spans="1:19" ht="15">
      <c r="A15" s="6" t="s">
        <v>13</v>
      </c>
      <c r="B15" s="7">
        <v>268065</v>
      </c>
      <c r="C15" s="7">
        <v>1738</v>
      </c>
      <c r="D15" s="7">
        <v>269803</v>
      </c>
      <c r="E15" s="7">
        <v>361014</v>
      </c>
      <c r="F15" s="7">
        <v>3649</v>
      </c>
      <c r="G15" s="7">
        <v>364663</v>
      </c>
      <c r="H15" s="8">
        <f t="shared" si="2"/>
        <v>34.6740529349225</v>
      </c>
      <c r="I15" s="8">
        <f t="shared" si="3"/>
        <v>109.95397008055237</v>
      </c>
      <c r="J15" s="9">
        <f t="shared" si="4"/>
        <v>35.15898637153775</v>
      </c>
      <c r="L15" s="83">
        <f t="shared" si="5"/>
        <v>134032.5</v>
      </c>
      <c r="M15" s="83">
        <f t="shared" si="5"/>
        <v>869</v>
      </c>
      <c r="N15" s="84">
        <f t="shared" si="6"/>
        <v>180507</v>
      </c>
      <c r="O15" s="84">
        <f t="shared" si="6"/>
        <v>1824.5</v>
      </c>
      <c r="P15" s="85">
        <f t="shared" si="7"/>
        <v>46474.5</v>
      </c>
      <c r="Q15" s="85">
        <f t="shared" si="7"/>
        <v>955.5</v>
      </c>
      <c r="R15" s="86">
        <f t="shared" si="0"/>
        <v>1377.9160305343512</v>
      </c>
      <c r="S15" s="86">
        <f t="shared" si="1"/>
        <v>13.927480916030534</v>
      </c>
    </row>
    <row r="16" spans="1:19" ht="15">
      <c r="A16" s="10" t="s">
        <v>14</v>
      </c>
      <c r="B16" s="3">
        <v>485742</v>
      </c>
      <c r="C16" s="3">
        <v>10880</v>
      </c>
      <c r="D16" s="3">
        <v>496622</v>
      </c>
      <c r="E16" s="3">
        <v>774293</v>
      </c>
      <c r="F16" s="3">
        <v>83903</v>
      </c>
      <c r="G16" s="3">
        <v>858196</v>
      </c>
      <c r="H16" s="4">
        <f t="shared" si="2"/>
        <v>59.404169291516894</v>
      </c>
      <c r="I16" s="4">
        <f t="shared" si="3"/>
        <v>671.1672794117648</v>
      </c>
      <c r="J16" s="5">
        <f t="shared" si="4"/>
        <v>72.80668194320832</v>
      </c>
      <c r="L16" s="83">
        <f t="shared" si="5"/>
        <v>242871</v>
      </c>
      <c r="M16" s="83">
        <f t="shared" si="5"/>
        <v>5440</v>
      </c>
      <c r="N16" s="84">
        <f t="shared" si="6"/>
        <v>387146.5</v>
      </c>
      <c r="O16" s="84">
        <f t="shared" si="6"/>
        <v>41951.5</v>
      </c>
      <c r="P16" s="85">
        <f t="shared" si="7"/>
        <v>144275.5</v>
      </c>
      <c r="Q16" s="85">
        <f t="shared" si="7"/>
        <v>36511.5</v>
      </c>
      <c r="R16" s="86">
        <f t="shared" si="0"/>
        <v>2955.3167938931297</v>
      </c>
      <c r="S16" s="86">
        <f t="shared" si="1"/>
        <v>320.24045801526717</v>
      </c>
    </row>
    <row r="17" spans="1:19" ht="15">
      <c r="A17" s="6" t="s">
        <v>15</v>
      </c>
      <c r="B17" s="7">
        <v>40505</v>
      </c>
      <c r="C17" s="7">
        <v>0</v>
      </c>
      <c r="D17" s="7">
        <v>40505</v>
      </c>
      <c r="E17" s="7">
        <v>65164</v>
      </c>
      <c r="F17" s="7">
        <v>0</v>
      </c>
      <c r="G17" s="7">
        <v>65164</v>
      </c>
      <c r="H17" s="8">
        <f t="shared" si="2"/>
        <v>60.87890383903222</v>
      </c>
      <c r="I17" s="8">
        <f t="shared" si="3"/>
        <v>0</v>
      </c>
      <c r="J17" s="9">
        <f t="shared" si="4"/>
        <v>60.87890383903222</v>
      </c>
      <c r="L17" s="83">
        <f t="shared" si="5"/>
        <v>20252.5</v>
      </c>
      <c r="M17" s="83">
        <f t="shared" si="5"/>
        <v>0</v>
      </c>
      <c r="N17" s="84">
        <f t="shared" si="6"/>
        <v>32582</v>
      </c>
      <c r="O17" s="84">
        <f t="shared" si="6"/>
        <v>0</v>
      </c>
      <c r="P17" s="85">
        <f t="shared" si="7"/>
        <v>12329.5</v>
      </c>
      <c r="Q17" s="85">
        <f t="shared" si="7"/>
        <v>0</v>
      </c>
      <c r="R17" s="86">
        <f t="shared" si="0"/>
        <v>248.7175572519084</v>
      </c>
      <c r="S17" s="86">
        <f t="shared" si="1"/>
        <v>0</v>
      </c>
    </row>
    <row r="18" spans="1:19" ht="15">
      <c r="A18" s="10" t="s">
        <v>16</v>
      </c>
      <c r="B18" s="3">
        <v>85510</v>
      </c>
      <c r="C18" s="3">
        <v>0</v>
      </c>
      <c r="D18" s="3">
        <v>85510</v>
      </c>
      <c r="E18" s="3">
        <v>77511</v>
      </c>
      <c r="F18" s="3">
        <v>0</v>
      </c>
      <c r="G18" s="3">
        <v>77511</v>
      </c>
      <c r="H18" s="4">
        <f t="shared" si="2"/>
        <v>-9.354461466495147</v>
      </c>
      <c r="I18" s="4">
        <f t="shared" si="3"/>
        <v>0</v>
      </c>
      <c r="J18" s="5">
        <f t="shared" si="4"/>
        <v>-9.354461466495147</v>
      </c>
      <c r="L18" s="83">
        <f t="shared" si="5"/>
        <v>42755</v>
      </c>
      <c r="M18" s="83">
        <f t="shared" si="5"/>
        <v>0</v>
      </c>
      <c r="N18" s="84">
        <f t="shared" si="6"/>
        <v>38755.5</v>
      </c>
      <c r="O18" s="84">
        <f t="shared" si="6"/>
        <v>0</v>
      </c>
      <c r="P18" s="85">
        <f t="shared" si="7"/>
        <v>-3999.5</v>
      </c>
      <c r="Q18" s="85">
        <f t="shared" si="7"/>
        <v>0</v>
      </c>
      <c r="R18" s="86">
        <f t="shared" si="0"/>
        <v>295.8435114503817</v>
      </c>
      <c r="S18" s="86">
        <f t="shared" si="1"/>
        <v>0</v>
      </c>
    </row>
    <row r="19" spans="1:19" ht="15">
      <c r="A19" s="6" t="s">
        <v>17</v>
      </c>
      <c r="B19" s="7">
        <v>21355</v>
      </c>
      <c r="C19" s="7">
        <v>7572</v>
      </c>
      <c r="D19" s="7">
        <v>28927</v>
      </c>
      <c r="E19" s="7">
        <v>32640</v>
      </c>
      <c r="F19" s="7">
        <v>4148</v>
      </c>
      <c r="G19" s="7">
        <v>36788</v>
      </c>
      <c r="H19" s="8">
        <f t="shared" si="2"/>
        <v>52.844767033481624</v>
      </c>
      <c r="I19" s="8">
        <f t="shared" si="3"/>
        <v>-45.219228737453776</v>
      </c>
      <c r="J19" s="9">
        <f t="shared" si="4"/>
        <v>27.175303349811596</v>
      </c>
      <c r="L19" s="83">
        <f t="shared" si="5"/>
        <v>10677.5</v>
      </c>
      <c r="M19" s="83">
        <f t="shared" si="5"/>
        <v>3786</v>
      </c>
      <c r="N19" s="84">
        <f t="shared" si="6"/>
        <v>16320</v>
      </c>
      <c r="O19" s="84">
        <f t="shared" si="6"/>
        <v>2074</v>
      </c>
      <c r="P19" s="85">
        <f t="shared" si="7"/>
        <v>5642.5</v>
      </c>
      <c r="Q19" s="85">
        <f t="shared" si="7"/>
        <v>-1712</v>
      </c>
      <c r="R19" s="86">
        <f t="shared" si="0"/>
        <v>124.58015267175573</v>
      </c>
      <c r="S19" s="86">
        <f t="shared" si="1"/>
        <v>15.83206106870229</v>
      </c>
    </row>
    <row r="20" spans="1:19" ht="15">
      <c r="A20" s="10" t="s">
        <v>54</v>
      </c>
      <c r="B20" s="3">
        <v>0</v>
      </c>
      <c r="C20" s="3">
        <v>0</v>
      </c>
      <c r="D20" s="3">
        <v>0</v>
      </c>
      <c r="E20" s="3">
        <v>0</v>
      </c>
      <c r="F20" s="3">
        <v>0</v>
      </c>
      <c r="G20" s="3">
        <v>0</v>
      </c>
      <c r="H20" s="4">
        <f t="shared" si="2"/>
        <v>0</v>
      </c>
      <c r="I20" s="4">
        <f t="shared" si="3"/>
        <v>0</v>
      </c>
      <c r="J20" s="5">
        <f t="shared" si="4"/>
        <v>0</v>
      </c>
      <c r="L20" s="83">
        <f t="shared" si="5"/>
        <v>0</v>
      </c>
      <c r="M20" s="83">
        <f t="shared" si="5"/>
        <v>0</v>
      </c>
      <c r="N20" s="84">
        <f t="shared" si="6"/>
        <v>0</v>
      </c>
      <c r="O20" s="84">
        <f t="shared" si="6"/>
        <v>0</v>
      </c>
      <c r="P20" s="85">
        <f t="shared" si="7"/>
        <v>0</v>
      </c>
      <c r="Q20" s="85">
        <f t="shared" si="7"/>
        <v>0</v>
      </c>
      <c r="R20" s="86">
        <f t="shared" si="0"/>
        <v>0</v>
      </c>
      <c r="S20" s="86">
        <f t="shared" si="1"/>
        <v>0</v>
      </c>
    </row>
    <row r="21" spans="1:19" ht="15">
      <c r="A21" s="6" t="s">
        <v>18</v>
      </c>
      <c r="B21" s="7">
        <v>40019</v>
      </c>
      <c r="C21" s="7">
        <v>0</v>
      </c>
      <c r="D21" s="7">
        <v>40019</v>
      </c>
      <c r="E21" s="7">
        <v>65061</v>
      </c>
      <c r="F21" s="7">
        <v>0</v>
      </c>
      <c r="G21" s="7">
        <v>65061</v>
      </c>
      <c r="H21" s="8">
        <f t="shared" si="2"/>
        <v>62.575276743546816</v>
      </c>
      <c r="I21" s="8">
        <f t="shared" si="3"/>
        <v>0</v>
      </c>
      <c r="J21" s="9">
        <f t="shared" si="4"/>
        <v>62.575276743546816</v>
      </c>
      <c r="L21" s="83">
        <f t="shared" si="5"/>
        <v>20009.5</v>
      </c>
      <c r="M21" s="83">
        <f t="shared" si="5"/>
        <v>0</v>
      </c>
      <c r="N21" s="84">
        <f t="shared" si="6"/>
        <v>32530.5</v>
      </c>
      <c r="O21" s="84">
        <f t="shared" si="6"/>
        <v>0</v>
      </c>
      <c r="P21" s="85">
        <f t="shared" si="7"/>
        <v>12521</v>
      </c>
      <c r="Q21" s="85">
        <f t="shared" si="7"/>
        <v>0</v>
      </c>
      <c r="R21" s="86">
        <f t="shared" si="0"/>
        <v>248.32442748091603</v>
      </c>
      <c r="S21" s="86">
        <f t="shared" si="1"/>
        <v>0</v>
      </c>
    </row>
    <row r="22" spans="1:19" ht="15">
      <c r="A22" s="10" t="s">
        <v>19</v>
      </c>
      <c r="B22" s="3">
        <v>0</v>
      </c>
      <c r="C22" s="3">
        <v>0</v>
      </c>
      <c r="D22" s="3">
        <v>0</v>
      </c>
      <c r="E22" s="3">
        <v>0</v>
      </c>
      <c r="F22" s="3">
        <v>0</v>
      </c>
      <c r="G22" s="3">
        <v>0</v>
      </c>
      <c r="H22" s="4">
        <f t="shared" si="2"/>
        <v>0</v>
      </c>
      <c r="I22" s="4">
        <f t="shared" si="3"/>
        <v>0</v>
      </c>
      <c r="J22" s="5">
        <f t="shared" si="4"/>
        <v>0</v>
      </c>
      <c r="L22" s="83">
        <f t="shared" si="5"/>
        <v>0</v>
      </c>
      <c r="M22" s="83">
        <f t="shared" si="5"/>
        <v>0</v>
      </c>
      <c r="N22" s="84">
        <f t="shared" si="6"/>
        <v>0</v>
      </c>
      <c r="O22" s="84">
        <f t="shared" si="6"/>
        <v>0</v>
      </c>
      <c r="P22" s="85">
        <f t="shared" si="7"/>
        <v>0</v>
      </c>
      <c r="Q22" s="85">
        <f t="shared" si="7"/>
        <v>0</v>
      </c>
      <c r="R22" s="86">
        <f t="shared" si="0"/>
        <v>0</v>
      </c>
      <c r="S22" s="86">
        <f t="shared" si="1"/>
        <v>0</v>
      </c>
    </row>
    <row r="23" spans="1:19" ht="15">
      <c r="A23" s="6" t="s">
        <v>20</v>
      </c>
      <c r="B23" s="7">
        <v>183304</v>
      </c>
      <c r="C23" s="7">
        <v>0</v>
      </c>
      <c r="D23" s="7">
        <v>183304</v>
      </c>
      <c r="E23" s="7">
        <v>174868</v>
      </c>
      <c r="F23" s="7">
        <v>0</v>
      </c>
      <c r="G23" s="7">
        <v>174868</v>
      </c>
      <c r="H23" s="8">
        <f t="shared" si="2"/>
        <v>-4.6021908959979045</v>
      </c>
      <c r="I23" s="8">
        <f t="shared" si="3"/>
        <v>0</v>
      </c>
      <c r="J23" s="9">
        <f t="shared" si="4"/>
        <v>-4.6021908959979045</v>
      </c>
      <c r="L23" s="83">
        <f t="shared" si="5"/>
        <v>91652</v>
      </c>
      <c r="M23" s="83">
        <f t="shared" si="5"/>
        <v>0</v>
      </c>
      <c r="N23" s="84">
        <f t="shared" si="6"/>
        <v>87434</v>
      </c>
      <c r="O23" s="84">
        <f t="shared" si="6"/>
        <v>0</v>
      </c>
      <c r="P23" s="85">
        <f t="shared" si="7"/>
        <v>-4218</v>
      </c>
      <c r="Q23" s="85">
        <f t="shared" si="7"/>
        <v>0</v>
      </c>
      <c r="R23" s="86">
        <f t="shared" si="0"/>
        <v>667.4351145038167</v>
      </c>
      <c r="S23" s="86">
        <f t="shared" si="1"/>
        <v>0</v>
      </c>
    </row>
    <row r="24" spans="1:19" ht="15">
      <c r="A24" s="10" t="s">
        <v>21</v>
      </c>
      <c r="B24" s="3">
        <v>46384</v>
      </c>
      <c r="C24" s="3">
        <v>0</v>
      </c>
      <c r="D24" s="3">
        <v>46384</v>
      </c>
      <c r="E24" s="3">
        <v>53064</v>
      </c>
      <c r="F24" s="3">
        <v>0</v>
      </c>
      <c r="G24" s="3">
        <v>53064</v>
      </c>
      <c r="H24" s="4">
        <f t="shared" si="2"/>
        <v>14.401517764746464</v>
      </c>
      <c r="I24" s="4">
        <f t="shared" si="3"/>
        <v>0</v>
      </c>
      <c r="J24" s="5">
        <f t="shared" si="4"/>
        <v>14.401517764746464</v>
      </c>
      <c r="L24" s="83">
        <f t="shared" si="5"/>
        <v>23192</v>
      </c>
      <c r="M24" s="83">
        <f t="shared" si="5"/>
        <v>0</v>
      </c>
      <c r="N24" s="84">
        <f t="shared" si="6"/>
        <v>26532</v>
      </c>
      <c r="O24" s="84">
        <f t="shared" si="6"/>
        <v>0</v>
      </c>
      <c r="P24" s="85">
        <f t="shared" si="7"/>
        <v>3340</v>
      </c>
      <c r="Q24" s="85">
        <f t="shared" si="7"/>
        <v>0</v>
      </c>
      <c r="R24" s="86">
        <f t="shared" si="0"/>
        <v>202.53435114503816</v>
      </c>
      <c r="S24" s="86">
        <f t="shared" si="1"/>
        <v>0</v>
      </c>
    </row>
    <row r="25" spans="1:19" ht="15">
      <c r="A25" s="6" t="s">
        <v>22</v>
      </c>
      <c r="B25" s="7">
        <v>3003</v>
      </c>
      <c r="C25" s="7">
        <v>24</v>
      </c>
      <c r="D25" s="7">
        <v>3027</v>
      </c>
      <c r="E25" s="7">
        <v>37028</v>
      </c>
      <c r="F25" s="7">
        <v>40</v>
      </c>
      <c r="G25" s="7">
        <v>37068</v>
      </c>
      <c r="H25" s="8">
        <f t="shared" si="2"/>
        <v>1133.033633033633</v>
      </c>
      <c r="I25" s="8">
        <f t="shared" si="3"/>
        <v>66.66666666666666</v>
      </c>
      <c r="J25" s="9">
        <f t="shared" si="4"/>
        <v>1124.5787908820614</v>
      </c>
      <c r="L25" s="83">
        <f t="shared" si="5"/>
        <v>1501.5</v>
      </c>
      <c r="M25" s="83">
        <f t="shared" si="5"/>
        <v>12</v>
      </c>
      <c r="N25" s="84">
        <f t="shared" si="6"/>
        <v>18514</v>
      </c>
      <c r="O25" s="84">
        <f t="shared" si="6"/>
        <v>20</v>
      </c>
      <c r="P25" s="85">
        <f t="shared" si="7"/>
        <v>17012.5</v>
      </c>
      <c r="Q25" s="85">
        <f t="shared" si="7"/>
        <v>8</v>
      </c>
      <c r="R25" s="86">
        <f t="shared" si="0"/>
        <v>141.32824427480915</v>
      </c>
      <c r="S25" s="86">
        <f t="shared" si="1"/>
        <v>0.15267175572519084</v>
      </c>
    </row>
    <row r="26" spans="1:19" ht="15">
      <c r="A26" s="10" t="s">
        <v>23</v>
      </c>
      <c r="B26" s="3">
        <v>16935</v>
      </c>
      <c r="C26" s="3">
        <v>0</v>
      </c>
      <c r="D26" s="3">
        <v>16935</v>
      </c>
      <c r="E26" s="3">
        <v>37862</v>
      </c>
      <c r="F26" s="3">
        <v>0</v>
      </c>
      <c r="G26" s="3">
        <v>37862</v>
      </c>
      <c r="H26" s="4">
        <f t="shared" si="2"/>
        <v>123.57248302332448</v>
      </c>
      <c r="I26" s="4">
        <f t="shared" si="3"/>
        <v>0</v>
      </c>
      <c r="J26" s="5">
        <f t="shared" si="4"/>
        <v>123.57248302332448</v>
      </c>
      <c r="L26" s="83">
        <f t="shared" si="5"/>
        <v>8467.5</v>
      </c>
      <c r="M26" s="83">
        <f t="shared" si="5"/>
        <v>0</v>
      </c>
      <c r="N26" s="84">
        <f t="shared" si="6"/>
        <v>18931</v>
      </c>
      <c r="O26" s="84">
        <f t="shared" si="6"/>
        <v>0</v>
      </c>
      <c r="P26" s="85">
        <f t="shared" si="7"/>
        <v>10463.5</v>
      </c>
      <c r="Q26" s="85">
        <f t="shared" si="7"/>
        <v>0</v>
      </c>
      <c r="R26" s="86">
        <f t="shared" si="0"/>
        <v>144.5114503816794</v>
      </c>
      <c r="S26" s="86">
        <f t="shared" si="1"/>
        <v>0</v>
      </c>
    </row>
    <row r="27" spans="1:19" ht="15">
      <c r="A27" s="6" t="s">
        <v>24</v>
      </c>
      <c r="B27" s="7">
        <v>0</v>
      </c>
      <c r="C27" s="7">
        <v>0</v>
      </c>
      <c r="D27" s="7">
        <v>0</v>
      </c>
      <c r="E27" s="7">
        <v>0</v>
      </c>
      <c r="F27" s="7">
        <v>0</v>
      </c>
      <c r="G27" s="7">
        <v>0</v>
      </c>
      <c r="H27" s="8">
        <f t="shared" si="2"/>
        <v>0</v>
      </c>
      <c r="I27" s="8">
        <f t="shared" si="3"/>
        <v>0</v>
      </c>
      <c r="J27" s="9">
        <f t="shared" si="4"/>
        <v>0</v>
      </c>
      <c r="L27" s="83">
        <f t="shared" si="5"/>
        <v>0</v>
      </c>
      <c r="M27" s="83">
        <f t="shared" si="5"/>
        <v>0</v>
      </c>
      <c r="N27" s="84">
        <f t="shared" si="6"/>
        <v>0</v>
      </c>
      <c r="O27" s="84">
        <f t="shared" si="6"/>
        <v>0</v>
      </c>
      <c r="P27" s="85">
        <f t="shared" si="7"/>
        <v>0</v>
      </c>
      <c r="Q27" s="85">
        <f t="shared" si="7"/>
        <v>0</v>
      </c>
      <c r="R27" s="86">
        <f t="shared" si="0"/>
        <v>0</v>
      </c>
      <c r="S27" s="86">
        <f t="shared" si="1"/>
        <v>0</v>
      </c>
    </row>
    <row r="28" spans="1:19" ht="15">
      <c r="A28" s="10" t="s">
        <v>25</v>
      </c>
      <c r="B28" s="3">
        <v>72359</v>
      </c>
      <c r="C28" s="3">
        <v>2356</v>
      </c>
      <c r="D28" s="3">
        <v>74715</v>
      </c>
      <c r="E28" s="3">
        <v>135371</v>
      </c>
      <c r="F28" s="3">
        <v>20234</v>
      </c>
      <c r="G28" s="3">
        <v>155605</v>
      </c>
      <c r="H28" s="4">
        <f t="shared" si="2"/>
        <v>87.08246382619991</v>
      </c>
      <c r="I28" s="4">
        <f t="shared" si="3"/>
        <v>758.8285229202038</v>
      </c>
      <c r="J28" s="5">
        <f t="shared" si="4"/>
        <v>108.26473934283611</v>
      </c>
      <c r="L28" s="83">
        <f t="shared" si="5"/>
        <v>36179.5</v>
      </c>
      <c r="M28" s="83">
        <f t="shared" si="5"/>
        <v>1178</v>
      </c>
      <c r="N28" s="84">
        <f t="shared" si="6"/>
        <v>67685.5</v>
      </c>
      <c r="O28" s="84">
        <f t="shared" si="6"/>
        <v>10117</v>
      </c>
      <c r="P28" s="85">
        <f t="shared" si="7"/>
        <v>31506</v>
      </c>
      <c r="Q28" s="85">
        <f t="shared" si="7"/>
        <v>8939</v>
      </c>
      <c r="R28" s="86">
        <f t="shared" si="0"/>
        <v>516.6832061068702</v>
      </c>
      <c r="S28" s="86">
        <f t="shared" si="1"/>
        <v>77.22900763358778</v>
      </c>
    </row>
    <row r="29" spans="1:19" ht="15">
      <c r="A29" s="6" t="s">
        <v>26</v>
      </c>
      <c r="B29" s="7">
        <v>439411</v>
      </c>
      <c r="C29" s="7">
        <v>3284</v>
      </c>
      <c r="D29" s="7">
        <v>442695</v>
      </c>
      <c r="E29" s="7">
        <v>593736</v>
      </c>
      <c r="F29" s="7">
        <v>27977</v>
      </c>
      <c r="G29" s="7">
        <v>621713</v>
      </c>
      <c r="H29" s="8">
        <f t="shared" si="2"/>
        <v>35.120877720402994</v>
      </c>
      <c r="I29" s="8">
        <f t="shared" si="3"/>
        <v>751.9183922046285</v>
      </c>
      <c r="J29" s="9">
        <f t="shared" si="4"/>
        <v>40.43822496301065</v>
      </c>
      <c r="L29" s="83">
        <f t="shared" si="5"/>
        <v>219705.5</v>
      </c>
      <c r="M29" s="83">
        <f t="shared" si="5"/>
        <v>1642</v>
      </c>
      <c r="N29" s="84">
        <f t="shared" si="6"/>
        <v>296868</v>
      </c>
      <c r="O29" s="84">
        <f t="shared" si="6"/>
        <v>13988.5</v>
      </c>
      <c r="P29" s="85">
        <f t="shared" si="7"/>
        <v>77162.5</v>
      </c>
      <c r="Q29" s="85">
        <f t="shared" si="7"/>
        <v>12346.5</v>
      </c>
      <c r="R29" s="86">
        <f t="shared" si="0"/>
        <v>2266.1679389312976</v>
      </c>
      <c r="S29" s="86">
        <f t="shared" si="1"/>
        <v>106.7824427480916</v>
      </c>
    </row>
    <row r="30" spans="1:19" ht="15">
      <c r="A30" s="10" t="s">
        <v>27</v>
      </c>
      <c r="B30" s="3">
        <v>188217</v>
      </c>
      <c r="C30" s="3">
        <v>1334</v>
      </c>
      <c r="D30" s="3">
        <v>189551</v>
      </c>
      <c r="E30" s="3">
        <v>231059</v>
      </c>
      <c r="F30" s="3">
        <v>6535</v>
      </c>
      <c r="G30" s="3">
        <v>237594</v>
      </c>
      <c r="H30" s="4">
        <f t="shared" si="2"/>
        <v>22.762024684274003</v>
      </c>
      <c r="I30" s="4">
        <f t="shared" si="3"/>
        <v>389.880059970015</v>
      </c>
      <c r="J30" s="5">
        <f t="shared" si="4"/>
        <v>25.34568533006948</v>
      </c>
      <c r="L30" s="83">
        <f t="shared" si="5"/>
        <v>94108.5</v>
      </c>
      <c r="M30" s="83">
        <f t="shared" si="5"/>
        <v>667</v>
      </c>
      <c r="N30" s="84">
        <f t="shared" si="6"/>
        <v>115529.5</v>
      </c>
      <c r="O30" s="84">
        <f t="shared" si="6"/>
        <v>3267.5</v>
      </c>
      <c r="P30" s="85">
        <f t="shared" si="7"/>
        <v>21421</v>
      </c>
      <c r="Q30" s="85">
        <f t="shared" si="7"/>
        <v>2600.5</v>
      </c>
      <c r="R30" s="86">
        <f t="shared" si="0"/>
        <v>881.9045801526718</v>
      </c>
      <c r="S30" s="86">
        <f t="shared" si="1"/>
        <v>24.942748091603054</v>
      </c>
    </row>
    <row r="31" spans="1:19" ht="15">
      <c r="A31" s="6" t="s">
        <v>73</v>
      </c>
      <c r="B31" s="7">
        <v>74260</v>
      </c>
      <c r="C31" s="7">
        <v>4812</v>
      </c>
      <c r="D31" s="7">
        <v>79072</v>
      </c>
      <c r="E31" s="7">
        <v>94631</v>
      </c>
      <c r="F31" s="7">
        <v>5937</v>
      </c>
      <c r="G31" s="7">
        <v>100568</v>
      </c>
      <c r="H31" s="8">
        <f t="shared" si="2"/>
        <v>27.431995690816052</v>
      </c>
      <c r="I31" s="8">
        <f t="shared" si="3"/>
        <v>23.379052369077307</v>
      </c>
      <c r="J31" s="9">
        <f t="shared" si="4"/>
        <v>27.185350060704167</v>
      </c>
      <c r="L31" s="83">
        <f t="shared" si="5"/>
        <v>37130</v>
      </c>
      <c r="M31" s="83">
        <f t="shared" si="5"/>
        <v>2406</v>
      </c>
      <c r="N31" s="84">
        <f t="shared" si="6"/>
        <v>47315.5</v>
      </c>
      <c r="O31" s="84">
        <f t="shared" si="6"/>
        <v>2968.5</v>
      </c>
      <c r="P31" s="85">
        <f t="shared" si="7"/>
        <v>10185.5</v>
      </c>
      <c r="Q31" s="85">
        <f t="shared" si="7"/>
        <v>562.5</v>
      </c>
      <c r="R31" s="86">
        <f t="shared" si="0"/>
        <v>361.18702290076334</v>
      </c>
      <c r="S31" s="86">
        <f t="shared" si="1"/>
        <v>22.66030534351145</v>
      </c>
    </row>
    <row r="32" spans="1:19" ht="15">
      <c r="A32" s="10" t="s">
        <v>55</v>
      </c>
      <c r="B32" s="3">
        <v>101</v>
      </c>
      <c r="C32" s="3">
        <v>10842</v>
      </c>
      <c r="D32" s="3">
        <v>10943</v>
      </c>
      <c r="E32" s="3">
        <v>0</v>
      </c>
      <c r="F32" s="3">
        <v>25218</v>
      </c>
      <c r="G32" s="3">
        <v>25218</v>
      </c>
      <c r="H32" s="4">
        <f t="shared" si="2"/>
        <v>-100</v>
      </c>
      <c r="I32" s="4">
        <f t="shared" si="3"/>
        <v>132.59546209186496</v>
      </c>
      <c r="J32" s="5">
        <f t="shared" si="4"/>
        <v>130.448688659417</v>
      </c>
      <c r="L32" s="83">
        <f t="shared" si="5"/>
        <v>50.5</v>
      </c>
      <c r="M32" s="83">
        <f t="shared" si="5"/>
        <v>5421</v>
      </c>
      <c r="N32" s="84">
        <f t="shared" si="6"/>
        <v>0</v>
      </c>
      <c r="O32" s="84">
        <f t="shared" si="6"/>
        <v>12609</v>
      </c>
      <c r="P32" s="85">
        <f t="shared" si="7"/>
        <v>-50.5</v>
      </c>
      <c r="Q32" s="85">
        <f t="shared" si="7"/>
        <v>7188</v>
      </c>
      <c r="R32" s="86">
        <f t="shared" si="0"/>
        <v>0</v>
      </c>
      <c r="S32" s="86">
        <f t="shared" si="1"/>
        <v>96.25190839694656</v>
      </c>
    </row>
    <row r="33" spans="1:19" ht="15">
      <c r="A33" s="6" t="s">
        <v>67</v>
      </c>
      <c r="B33" s="7">
        <v>31890</v>
      </c>
      <c r="C33" s="7">
        <v>0</v>
      </c>
      <c r="D33" s="7">
        <v>31890</v>
      </c>
      <c r="E33" s="7">
        <v>37210</v>
      </c>
      <c r="F33" s="7">
        <v>0</v>
      </c>
      <c r="G33" s="7">
        <v>37210</v>
      </c>
      <c r="H33" s="8">
        <f t="shared" si="2"/>
        <v>16.682345562872374</v>
      </c>
      <c r="I33" s="8">
        <f t="shared" si="3"/>
        <v>0</v>
      </c>
      <c r="J33" s="9">
        <f t="shared" si="4"/>
        <v>16.682345562872374</v>
      </c>
      <c r="L33" s="83">
        <f t="shared" si="5"/>
        <v>15945</v>
      </c>
      <c r="M33" s="83">
        <f t="shared" si="5"/>
        <v>0</v>
      </c>
      <c r="N33" s="84">
        <f t="shared" si="6"/>
        <v>18605</v>
      </c>
      <c r="O33" s="84">
        <f t="shared" si="6"/>
        <v>0</v>
      </c>
      <c r="P33" s="85">
        <f t="shared" si="7"/>
        <v>2660</v>
      </c>
      <c r="Q33" s="85">
        <f t="shared" si="7"/>
        <v>0</v>
      </c>
      <c r="R33" s="86">
        <f t="shared" si="0"/>
        <v>142.0229007633588</v>
      </c>
      <c r="S33" s="86">
        <f t="shared" si="1"/>
        <v>0</v>
      </c>
    </row>
    <row r="34" spans="1:19" ht="15">
      <c r="A34" s="10" t="s">
        <v>28</v>
      </c>
      <c r="B34" s="3">
        <v>249846</v>
      </c>
      <c r="C34" s="3">
        <v>3849</v>
      </c>
      <c r="D34" s="3">
        <v>253695</v>
      </c>
      <c r="E34" s="3">
        <v>368170</v>
      </c>
      <c r="F34" s="3">
        <v>40758</v>
      </c>
      <c r="G34" s="3">
        <v>408928</v>
      </c>
      <c r="H34" s="4">
        <f t="shared" si="2"/>
        <v>47.358773004170565</v>
      </c>
      <c r="I34" s="4">
        <f t="shared" si="3"/>
        <v>958.9243959469993</v>
      </c>
      <c r="J34" s="5">
        <f t="shared" si="4"/>
        <v>61.18882910581603</v>
      </c>
      <c r="L34" s="83">
        <f t="shared" si="5"/>
        <v>124923</v>
      </c>
      <c r="M34" s="83">
        <f t="shared" si="5"/>
        <v>1924.5</v>
      </c>
      <c r="N34" s="84">
        <f t="shared" si="6"/>
        <v>184085</v>
      </c>
      <c r="O34" s="84">
        <f t="shared" si="6"/>
        <v>20379</v>
      </c>
      <c r="P34" s="85">
        <f t="shared" si="7"/>
        <v>59162</v>
      </c>
      <c r="Q34" s="85">
        <f t="shared" si="7"/>
        <v>18454.5</v>
      </c>
      <c r="R34" s="86">
        <f t="shared" si="0"/>
        <v>1405.2290076335878</v>
      </c>
      <c r="S34" s="86">
        <f t="shared" si="1"/>
        <v>155.5648854961832</v>
      </c>
    </row>
    <row r="35" spans="1:19" ht="15">
      <c r="A35" s="6" t="s">
        <v>66</v>
      </c>
      <c r="B35" s="7">
        <v>50548</v>
      </c>
      <c r="C35" s="7">
        <v>0</v>
      </c>
      <c r="D35" s="7">
        <v>50548</v>
      </c>
      <c r="E35" s="7">
        <v>70269</v>
      </c>
      <c r="F35" s="7">
        <v>0</v>
      </c>
      <c r="G35" s="7">
        <v>70269</v>
      </c>
      <c r="H35" s="8">
        <f t="shared" si="2"/>
        <v>39.01440215240959</v>
      </c>
      <c r="I35" s="8">
        <f t="shared" si="3"/>
        <v>0</v>
      </c>
      <c r="J35" s="9">
        <f t="shared" si="4"/>
        <v>39.01440215240959</v>
      </c>
      <c r="L35" s="83">
        <f t="shared" si="5"/>
        <v>25274</v>
      </c>
      <c r="M35" s="83">
        <f t="shared" si="5"/>
        <v>0</v>
      </c>
      <c r="N35" s="84">
        <f t="shared" si="6"/>
        <v>35134.5</v>
      </c>
      <c r="O35" s="84">
        <f t="shared" si="6"/>
        <v>0</v>
      </c>
      <c r="P35" s="85">
        <f t="shared" si="7"/>
        <v>9860.5</v>
      </c>
      <c r="Q35" s="85">
        <f t="shared" si="7"/>
        <v>0</v>
      </c>
      <c r="R35" s="86">
        <f t="shared" si="0"/>
        <v>268.2022900763359</v>
      </c>
      <c r="S35" s="86">
        <f t="shared" si="1"/>
        <v>0</v>
      </c>
    </row>
    <row r="36" spans="1:19" ht="15">
      <c r="A36" s="10" t="s">
        <v>29</v>
      </c>
      <c r="B36" s="3">
        <v>10032</v>
      </c>
      <c r="C36" s="3">
        <v>1108</v>
      </c>
      <c r="D36" s="3">
        <v>11140</v>
      </c>
      <c r="E36" s="3">
        <v>19691</v>
      </c>
      <c r="F36" s="3">
        <v>4709</v>
      </c>
      <c r="G36" s="3">
        <v>24400</v>
      </c>
      <c r="H36" s="4">
        <f t="shared" si="2"/>
        <v>96.28189792663477</v>
      </c>
      <c r="I36" s="4">
        <f t="shared" si="3"/>
        <v>325</v>
      </c>
      <c r="J36" s="5">
        <f t="shared" si="4"/>
        <v>119.03052064631956</v>
      </c>
      <c r="L36" s="83">
        <f t="shared" si="5"/>
        <v>5016</v>
      </c>
      <c r="M36" s="83">
        <f t="shared" si="5"/>
        <v>554</v>
      </c>
      <c r="N36" s="84">
        <f t="shared" si="6"/>
        <v>9845.5</v>
      </c>
      <c r="O36" s="84">
        <f t="shared" si="6"/>
        <v>2354.5</v>
      </c>
      <c r="P36" s="85">
        <f t="shared" si="7"/>
        <v>4829.5</v>
      </c>
      <c r="Q36" s="85">
        <f t="shared" si="7"/>
        <v>1800.5</v>
      </c>
      <c r="R36" s="86">
        <f t="shared" si="0"/>
        <v>75.15648854961832</v>
      </c>
      <c r="S36" s="86">
        <f t="shared" si="1"/>
        <v>17.97328244274809</v>
      </c>
    </row>
    <row r="37" spans="1:19" ht="15">
      <c r="A37" s="6" t="s">
        <v>30</v>
      </c>
      <c r="B37" s="7">
        <v>45840</v>
      </c>
      <c r="C37" s="7">
        <v>0</v>
      </c>
      <c r="D37" s="7">
        <v>45840</v>
      </c>
      <c r="E37" s="7">
        <v>64285</v>
      </c>
      <c r="F37" s="7">
        <v>0</v>
      </c>
      <c r="G37" s="7">
        <v>64285</v>
      </c>
      <c r="H37" s="8">
        <f t="shared" si="2"/>
        <v>40.237783595113434</v>
      </c>
      <c r="I37" s="8">
        <f t="shared" si="3"/>
        <v>0</v>
      </c>
      <c r="J37" s="9">
        <f t="shared" si="4"/>
        <v>40.237783595113434</v>
      </c>
      <c r="L37" s="83">
        <f t="shared" si="5"/>
        <v>22920</v>
      </c>
      <c r="M37" s="83">
        <f t="shared" si="5"/>
        <v>0</v>
      </c>
      <c r="N37" s="84">
        <f t="shared" si="6"/>
        <v>32142.5</v>
      </c>
      <c r="O37" s="84">
        <f t="shared" si="6"/>
        <v>0</v>
      </c>
      <c r="P37" s="85">
        <f t="shared" si="7"/>
        <v>9222.5</v>
      </c>
      <c r="Q37" s="85">
        <f t="shared" si="7"/>
        <v>0</v>
      </c>
      <c r="R37" s="86">
        <f t="shared" si="0"/>
        <v>245.36259541984734</v>
      </c>
      <c r="S37" s="86">
        <f t="shared" si="1"/>
        <v>0</v>
      </c>
    </row>
    <row r="38" spans="1:19" ht="15">
      <c r="A38" s="10" t="s">
        <v>31</v>
      </c>
      <c r="B38" s="3">
        <v>156713</v>
      </c>
      <c r="C38" s="3">
        <v>0</v>
      </c>
      <c r="D38" s="3">
        <v>156713</v>
      </c>
      <c r="E38" s="3">
        <v>210646</v>
      </c>
      <c r="F38" s="3">
        <v>0</v>
      </c>
      <c r="G38" s="3">
        <v>210646</v>
      </c>
      <c r="H38" s="4">
        <f t="shared" si="2"/>
        <v>34.4151410540287</v>
      </c>
      <c r="I38" s="4">
        <f t="shared" si="3"/>
        <v>0</v>
      </c>
      <c r="J38" s="5">
        <f t="shared" si="4"/>
        <v>34.4151410540287</v>
      </c>
      <c r="L38" s="83">
        <f t="shared" si="5"/>
        <v>78356.5</v>
      </c>
      <c r="M38" s="83">
        <f t="shared" si="5"/>
        <v>0</v>
      </c>
      <c r="N38" s="84">
        <f t="shared" si="6"/>
        <v>105323</v>
      </c>
      <c r="O38" s="84">
        <f t="shared" si="6"/>
        <v>0</v>
      </c>
      <c r="P38" s="85">
        <f t="shared" si="7"/>
        <v>26966.5</v>
      </c>
      <c r="Q38" s="85">
        <f t="shared" si="7"/>
        <v>0</v>
      </c>
      <c r="R38" s="86">
        <f t="shared" si="0"/>
        <v>803.9923664122138</v>
      </c>
      <c r="S38" s="86">
        <f t="shared" si="1"/>
        <v>0</v>
      </c>
    </row>
    <row r="39" spans="1:19" ht="15">
      <c r="A39" s="6" t="s">
        <v>32</v>
      </c>
      <c r="B39" s="7">
        <v>5952</v>
      </c>
      <c r="C39" s="7">
        <v>58</v>
      </c>
      <c r="D39" s="7">
        <v>6010</v>
      </c>
      <c r="E39" s="7">
        <v>17276</v>
      </c>
      <c r="F39" s="7">
        <v>0</v>
      </c>
      <c r="G39" s="7">
        <v>17276</v>
      </c>
      <c r="H39" s="8">
        <f t="shared" si="2"/>
        <v>190.25537634408602</v>
      </c>
      <c r="I39" s="8">
        <f t="shared" si="3"/>
        <v>-100</v>
      </c>
      <c r="J39" s="9">
        <f t="shared" si="4"/>
        <v>187.45424292845257</v>
      </c>
      <c r="L39" s="83">
        <f t="shared" si="5"/>
        <v>2976</v>
      </c>
      <c r="M39" s="83">
        <f t="shared" si="5"/>
        <v>29</v>
      </c>
      <c r="N39" s="84">
        <f t="shared" si="6"/>
        <v>8638</v>
      </c>
      <c r="O39" s="84">
        <f t="shared" si="6"/>
        <v>0</v>
      </c>
      <c r="P39" s="85">
        <f t="shared" si="7"/>
        <v>5662</v>
      </c>
      <c r="Q39" s="85">
        <f t="shared" si="7"/>
        <v>-29</v>
      </c>
      <c r="R39" s="86">
        <f t="shared" si="0"/>
        <v>65.93893129770993</v>
      </c>
      <c r="S39" s="86">
        <f t="shared" si="1"/>
        <v>0</v>
      </c>
    </row>
    <row r="40" spans="1:19" ht="15">
      <c r="A40" s="10" t="s">
        <v>33</v>
      </c>
      <c r="B40" s="3">
        <v>371487</v>
      </c>
      <c r="C40" s="3">
        <v>44678</v>
      </c>
      <c r="D40" s="3">
        <v>416165</v>
      </c>
      <c r="E40" s="3">
        <v>619883</v>
      </c>
      <c r="F40" s="3">
        <v>141574</v>
      </c>
      <c r="G40" s="3">
        <v>761457</v>
      </c>
      <c r="H40" s="4">
        <f t="shared" si="2"/>
        <v>66.86532772344658</v>
      </c>
      <c r="I40" s="4">
        <f t="shared" si="3"/>
        <v>216.8763149648597</v>
      </c>
      <c r="J40" s="5">
        <f t="shared" si="4"/>
        <v>82.96997585092451</v>
      </c>
      <c r="L40" s="83">
        <f t="shared" si="5"/>
        <v>185743.5</v>
      </c>
      <c r="M40" s="83">
        <f t="shared" si="5"/>
        <v>22339</v>
      </c>
      <c r="N40" s="84">
        <f t="shared" si="6"/>
        <v>309941.5</v>
      </c>
      <c r="O40" s="84">
        <f t="shared" si="6"/>
        <v>70787</v>
      </c>
      <c r="P40" s="85">
        <f t="shared" si="7"/>
        <v>124198</v>
      </c>
      <c r="Q40" s="85">
        <f t="shared" si="7"/>
        <v>48448</v>
      </c>
      <c r="R40" s="86">
        <f t="shared" si="0"/>
        <v>2365.9656488549617</v>
      </c>
      <c r="S40" s="86">
        <f t="shared" si="1"/>
        <v>540.3587786259542</v>
      </c>
    </row>
    <row r="41" spans="1:19" ht="15">
      <c r="A41" s="6" t="s">
        <v>34</v>
      </c>
      <c r="B41" s="7">
        <v>0</v>
      </c>
      <c r="C41" s="7">
        <v>0</v>
      </c>
      <c r="D41" s="7">
        <v>0</v>
      </c>
      <c r="E41" s="7">
        <v>0</v>
      </c>
      <c r="F41" s="7">
        <v>0</v>
      </c>
      <c r="G41" s="7">
        <v>0</v>
      </c>
      <c r="H41" s="8">
        <f t="shared" si="2"/>
        <v>0</v>
      </c>
      <c r="I41" s="8">
        <f t="shared" si="3"/>
        <v>0</v>
      </c>
      <c r="J41" s="9">
        <f t="shared" si="4"/>
        <v>0</v>
      </c>
      <c r="L41" s="83">
        <f t="shared" si="5"/>
        <v>0</v>
      </c>
      <c r="M41" s="83">
        <f t="shared" si="5"/>
        <v>0</v>
      </c>
      <c r="N41" s="84">
        <f t="shared" si="6"/>
        <v>0</v>
      </c>
      <c r="O41" s="84">
        <f t="shared" si="6"/>
        <v>0</v>
      </c>
      <c r="P41" s="85">
        <f t="shared" si="7"/>
        <v>0</v>
      </c>
      <c r="Q41" s="85">
        <f t="shared" si="7"/>
        <v>0</v>
      </c>
      <c r="R41" s="86">
        <f t="shared" si="0"/>
        <v>0</v>
      </c>
      <c r="S41" s="86">
        <f t="shared" si="1"/>
        <v>0</v>
      </c>
    </row>
    <row r="42" spans="1:19" ht="15">
      <c r="A42" s="10" t="s">
        <v>35</v>
      </c>
      <c r="B42" s="3">
        <v>158282</v>
      </c>
      <c r="C42" s="3">
        <v>6710</v>
      </c>
      <c r="D42" s="3">
        <v>164992</v>
      </c>
      <c r="E42" s="3">
        <v>221731</v>
      </c>
      <c r="F42" s="3">
        <v>29756</v>
      </c>
      <c r="G42" s="3">
        <v>251487</v>
      </c>
      <c r="H42" s="4">
        <f t="shared" si="2"/>
        <v>40.08604895060714</v>
      </c>
      <c r="I42" s="4">
        <f t="shared" si="3"/>
        <v>343.4575260804769</v>
      </c>
      <c r="J42" s="5">
        <f t="shared" si="4"/>
        <v>52.42375387897595</v>
      </c>
      <c r="L42" s="83">
        <f t="shared" si="5"/>
        <v>79141</v>
      </c>
      <c r="M42" s="83">
        <f t="shared" si="5"/>
        <v>3355</v>
      </c>
      <c r="N42" s="84">
        <f t="shared" si="6"/>
        <v>110865.5</v>
      </c>
      <c r="O42" s="84">
        <f t="shared" si="6"/>
        <v>14878</v>
      </c>
      <c r="P42" s="85">
        <f t="shared" si="7"/>
        <v>31724.5</v>
      </c>
      <c r="Q42" s="85">
        <f t="shared" si="7"/>
        <v>11523</v>
      </c>
      <c r="R42" s="86">
        <f t="shared" si="0"/>
        <v>846.3015267175573</v>
      </c>
      <c r="S42" s="86">
        <f t="shared" si="1"/>
        <v>113.57251908396947</v>
      </c>
    </row>
    <row r="43" spans="1:19" ht="15">
      <c r="A43" s="6" t="s">
        <v>36</v>
      </c>
      <c r="B43" s="7">
        <v>181779</v>
      </c>
      <c r="C43" s="7">
        <v>415</v>
      </c>
      <c r="D43" s="7">
        <v>182194</v>
      </c>
      <c r="E43" s="7">
        <v>241471</v>
      </c>
      <c r="F43" s="7">
        <v>2010</v>
      </c>
      <c r="G43" s="7">
        <v>243481</v>
      </c>
      <c r="H43" s="8">
        <f t="shared" si="2"/>
        <v>32.83767651928991</v>
      </c>
      <c r="I43" s="8">
        <f t="shared" si="3"/>
        <v>384.33734939759034</v>
      </c>
      <c r="J43" s="9">
        <f t="shared" si="4"/>
        <v>33.63831959340044</v>
      </c>
      <c r="L43" s="83">
        <f t="shared" si="5"/>
        <v>90889.5</v>
      </c>
      <c r="M43" s="83">
        <f t="shared" si="5"/>
        <v>207.5</v>
      </c>
      <c r="N43" s="84">
        <f t="shared" si="6"/>
        <v>120735.5</v>
      </c>
      <c r="O43" s="84">
        <f t="shared" si="6"/>
        <v>1005</v>
      </c>
      <c r="P43" s="85">
        <f t="shared" si="7"/>
        <v>29846</v>
      </c>
      <c r="Q43" s="85">
        <f t="shared" si="7"/>
        <v>797.5</v>
      </c>
      <c r="R43" s="86">
        <f t="shared" si="0"/>
        <v>921.6450381679389</v>
      </c>
      <c r="S43" s="86">
        <f t="shared" si="1"/>
        <v>7.67175572519084</v>
      </c>
    </row>
    <row r="44" spans="1:19" ht="15">
      <c r="A44" s="10" t="s">
        <v>37</v>
      </c>
      <c r="B44" s="3">
        <v>187147</v>
      </c>
      <c r="C44" s="3">
        <v>0</v>
      </c>
      <c r="D44" s="3">
        <v>187147</v>
      </c>
      <c r="E44" s="3">
        <v>251489</v>
      </c>
      <c r="F44" s="3">
        <v>145</v>
      </c>
      <c r="G44" s="3">
        <v>251634</v>
      </c>
      <c r="H44" s="4">
        <f t="shared" si="2"/>
        <v>34.38046027988693</v>
      </c>
      <c r="I44" s="4">
        <f t="shared" si="3"/>
        <v>0</v>
      </c>
      <c r="J44" s="5">
        <f t="shared" si="4"/>
        <v>34.45793948072905</v>
      </c>
      <c r="L44" s="83">
        <f t="shared" si="5"/>
        <v>93573.5</v>
      </c>
      <c r="M44" s="83">
        <f t="shared" si="5"/>
        <v>0</v>
      </c>
      <c r="N44" s="84">
        <f t="shared" si="6"/>
        <v>125744.5</v>
      </c>
      <c r="O44" s="84">
        <f t="shared" si="6"/>
        <v>72.5</v>
      </c>
      <c r="P44" s="85">
        <f t="shared" si="7"/>
        <v>32171</v>
      </c>
      <c r="Q44" s="85">
        <f t="shared" si="7"/>
        <v>72.5</v>
      </c>
      <c r="R44" s="86">
        <f t="shared" si="0"/>
        <v>959.8816793893129</v>
      </c>
      <c r="S44" s="86">
        <f t="shared" si="1"/>
        <v>0.5534351145038168</v>
      </c>
    </row>
    <row r="45" spans="1:19" ht="15">
      <c r="A45" s="6" t="s">
        <v>69</v>
      </c>
      <c r="B45" s="7">
        <v>113224</v>
      </c>
      <c r="C45" s="7">
        <v>0</v>
      </c>
      <c r="D45" s="7">
        <v>113224</v>
      </c>
      <c r="E45" s="7">
        <v>129641</v>
      </c>
      <c r="F45" s="7">
        <v>0</v>
      </c>
      <c r="G45" s="7">
        <v>129641</v>
      </c>
      <c r="H45" s="8">
        <f t="shared" si="2"/>
        <v>14.499576061612379</v>
      </c>
      <c r="I45" s="8">
        <f t="shared" si="3"/>
        <v>0</v>
      </c>
      <c r="J45" s="9">
        <f t="shared" si="4"/>
        <v>14.499576061612379</v>
      </c>
      <c r="L45" s="83">
        <f t="shared" si="5"/>
        <v>56612</v>
      </c>
      <c r="M45" s="83">
        <f t="shared" si="5"/>
        <v>0</v>
      </c>
      <c r="N45" s="84">
        <f t="shared" si="6"/>
        <v>64820.5</v>
      </c>
      <c r="O45" s="84">
        <f t="shared" si="6"/>
        <v>0</v>
      </c>
      <c r="P45" s="85">
        <f t="shared" si="7"/>
        <v>8208.5</v>
      </c>
      <c r="Q45" s="85">
        <f t="shared" si="7"/>
        <v>0</v>
      </c>
      <c r="R45" s="86">
        <f t="shared" si="0"/>
        <v>494.81297709923666</v>
      </c>
      <c r="S45" s="86">
        <f t="shared" si="1"/>
        <v>0</v>
      </c>
    </row>
    <row r="46" spans="1:19" ht="15">
      <c r="A46" s="10" t="s">
        <v>38</v>
      </c>
      <c r="B46" s="3">
        <v>38262</v>
      </c>
      <c r="C46" s="3">
        <v>7919</v>
      </c>
      <c r="D46" s="3">
        <v>46181</v>
      </c>
      <c r="E46" s="3">
        <v>149992</v>
      </c>
      <c r="F46" s="3">
        <v>7452</v>
      </c>
      <c r="G46" s="3">
        <v>157444</v>
      </c>
      <c r="H46" s="4">
        <f t="shared" si="2"/>
        <v>292.01296325335846</v>
      </c>
      <c r="I46" s="4">
        <f t="shared" si="3"/>
        <v>-5.897209243591363</v>
      </c>
      <c r="J46" s="5">
        <f t="shared" si="4"/>
        <v>240.92808730863342</v>
      </c>
      <c r="L46" s="83">
        <f t="shared" si="5"/>
        <v>19131</v>
      </c>
      <c r="M46" s="83">
        <f t="shared" si="5"/>
        <v>3959.5</v>
      </c>
      <c r="N46" s="84">
        <f t="shared" si="6"/>
        <v>74996</v>
      </c>
      <c r="O46" s="84">
        <f t="shared" si="6"/>
        <v>3726</v>
      </c>
      <c r="P46" s="85">
        <f t="shared" si="7"/>
        <v>55865</v>
      </c>
      <c r="Q46" s="85">
        <f t="shared" si="7"/>
        <v>-233.5</v>
      </c>
      <c r="R46" s="86">
        <f t="shared" si="0"/>
        <v>572.4885496183206</v>
      </c>
      <c r="S46" s="86">
        <f t="shared" si="1"/>
        <v>28.442748091603054</v>
      </c>
    </row>
    <row r="47" spans="1:19" ht="15">
      <c r="A47" s="6" t="s">
        <v>39</v>
      </c>
      <c r="B47" s="7">
        <v>181785</v>
      </c>
      <c r="C47" s="7">
        <v>0</v>
      </c>
      <c r="D47" s="7">
        <v>181785</v>
      </c>
      <c r="E47" s="7">
        <v>284728</v>
      </c>
      <c r="F47" s="7">
        <v>139</v>
      </c>
      <c r="G47" s="7">
        <v>284867</v>
      </c>
      <c r="H47" s="8">
        <f t="shared" si="2"/>
        <v>56.62898478972412</v>
      </c>
      <c r="I47" s="8">
        <f t="shared" si="3"/>
        <v>0</v>
      </c>
      <c r="J47" s="9">
        <f t="shared" si="4"/>
        <v>56.705448744395845</v>
      </c>
      <c r="L47" s="83">
        <f t="shared" si="5"/>
        <v>90892.5</v>
      </c>
      <c r="M47" s="83">
        <f t="shared" si="5"/>
        <v>0</v>
      </c>
      <c r="N47" s="84">
        <f t="shared" si="6"/>
        <v>142364</v>
      </c>
      <c r="O47" s="84">
        <f t="shared" si="6"/>
        <v>69.5</v>
      </c>
      <c r="P47" s="85">
        <f t="shared" si="7"/>
        <v>51471.5</v>
      </c>
      <c r="Q47" s="85">
        <f t="shared" si="7"/>
        <v>69.5</v>
      </c>
      <c r="R47" s="86">
        <f t="shared" si="0"/>
        <v>1086.7480916030534</v>
      </c>
      <c r="S47" s="86">
        <f t="shared" si="1"/>
        <v>0.5305343511450382</v>
      </c>
    </row>
    <row r="48" spans="1:19" ht="15">
      <c r="A48" s="10" t="s">
        <v>77</v>
      </c>
      <c r="B48" s="3">
        <v>0</v>
      </c>
      <c r="C48" s="3">
        <v>0</v>
      </c>
      <c r="D48" s="3">
        <v>0</v>
      </c>
      <c r="E48" s="3">
        <v>24390</v>
      </c>
      <c r="F48" s="3">
        <v>0</v>
      </c>
      <c r="G48" s="3">
        <v>24390</v>
      </c>
      <c r="H48" s="4">
        <f>+_xlfn.IFERROR(((E48-B48)/B48)*100,0)</f>
        <v>0</v>
      </c>
      <c r="I48" s="4">
        <f>+_xlfn.IFERROR(((F48-C48)/C48)*100,0)</f>
        <v>0</v>
      </c>
      <c r="J48" s="5">
        <f>+_xlfn.IFERROR(((G48-D48)/D48)*100,0)</f>
        <v>0</v>
      </c>
      <c r="L48" s="83">
        <f>B48/2</f>
        <v>0</v>
      </c>
      <c r="M48" s="83">
        <f>C48/2</f>
        <v>0</v>
      </c>
      <c r="N48" s="84">
        <f>E48/2</f>
        <v>12195</v>
      </c>
      <c r="O48" s="84">
        <f>F48/2</f>
        <v>0</v>
      </c>
      <c r="P48" s="85">
        <f>N48-L48</f>
        <v>12195</v>
      </c>
      <c r="Q48" s="85">
        <f>O48-M48</f>
        <v>0</v>
      </c>
      <c r="R48" s="86">
        <f t="shared" si="0"/>
        <v>93.09160305343511</v>
      </c>
      <c r="S48" s="86">
        <f t="shared" si="1"/>
        <v>0</v>
      </c>
    </row>
    <row r="49" spans="1:19" ht="15">
      <c r="A49" s="6" t="s">
        <v>40</v>
      </c>
      <c r="B49" s="7">
        <v>281761</v>
      </c>
      <c r="C49" s="7">
        <v>17195</v>
      </c>
      <c r="D49" s="7">
        <v>298956</v>
      </c>
      <c r="E49" s="7">
        <v>422864</v>
      </c>
      <c r="F49" s="7">
        <v>48701</v>
      </c>
      <c r="G49" s="7">
        <v>471565</v>
      </c>
      <c r="H49" s="8">
        <f t="shared" si="2"/>
        <v>50.07896763569124</v>
      </c>
      <c r="I49" s="8">
        <f t="shared" si="3"/>
        <v>183.22768246583308</v>
      </c>
      <c r="J49" s="9">
        <f t="shared" si="4"/>
        <v>57.737258994634665</v>
      </c>
      <c r="L49" s="83">
        <f aca="true" t="shared" si="8" ref="L49:L60">B49/2</f>
        <v>140880.5</v>
      </c>
      <c r="M49" s="83">
        <f aca="true" t="shared" si="9" ref="M49:M60">C49/2</f>
        <v>8597.5</v>
      </c>
      <c r="N49" s="84">
        <f aca="true" t="shared" si="10" ref="N49:N60">E49/2</f>
        <v>211432</v>
      </c>
      <c r="O49" s="84">
        <f aca="true" t="shared" si="11" ref="O49:O60">F49/2</f>
        <v>24350.5</v>
      </c>
      <c r="P49" s="85">
        <f aca="true" t="shared" si="12" ref="P49:P60">N49-L49</f>
        <v>70551.5</v>
      </c>
      <c r="Q49" s="85">
        <f aca="true" t="shared" si="13" ref="Q49:Q60">O49-M49</f>
        <v>15753</v>
      </c>
      <c r="R49" s="86">
        <f t="shared" si="0"/>
        <v>1613.9847328244275</v>
      </c>
      <c r="S49" s="86">
        <f t="shared" si="1"/>
        <v>185.88167938931298</v>
      </c>
    </row>
    <row r="50" spans="1:19" ht="15">
      <c r="A50" s="10" t="s">
        <v>41</v>
      </c>
      <c r="B50" s="3">
        <v>13433</v>
      </c>
      <c r="C50" s="3">
        <v>0</v>
      </c>
      <c r="D50" s="3">
        <v>13433</v>
      </c>
      <c r="E50" s="3">
        <v>14861</v>
      </c>
      <c r="F50" s="3">
        <v>0</v>
      </c>
      <c r="G50" s="3">
        <v>14861</v>
      </c>
      <c r="H50" s="4">
        <f t="shared" si="2"/>
        <v>10.630536737884315</v>
      </c>
      <c r="I50" s="4">
        <f t="shared" si="3"/>
        <v>0</v>
      </c>
      <c r="J50" s="5">
        <f t="shared" si="4"/>
        <v>10.630536737884315</v>
      </c>
      <c r="L50" s="83">
        <f t="shared" si="8"/>
        <v>6716.5</v>
      </c>
      <c r="M50" s="83">
        <f t="shared" si="9"/>
        <v>0</v>
      </c>
      <c r="N50" s="84">
        <f t="shared" si="10"/>
        <v>7430.5</v>
      </c>
      <c r="O50" s="84">
        <f t="shared" si="11"/>
        <v>0</v>
      </c>
      <c r="P50" s="85">
        <f t="shared" si="12"/>
        <v>714</v>
      </c>
      <c r="Q50" s="85">
        <f t="shared" si="13"/>
        <v>0</v>
      </c>
      <c r="R50" s="86">
        <f t="shared" si="0"/>
        <v>56.721374045801525</v>
      </c>
      <c r="S50" s="86">
        <f t="shared" si="1"/>
        <v>0</v>
      </c>
    </row>
    <row r="51" spans="1:19" ht="15">
      <c r="A51" s="6" t="s">
        <v>42</v>
      </c>
      <c r="B51" s="7">
        <v>12400</v>
      </c>
      <c r="C51" s="7">
        <v>0</v>
      </c>
      <c r="D51" s="7">
        <v>12400</v>
      </c>
      <c r="E51" s="7">
        <v>24172</v>
      </c>
      <c r="F51" s="7">
        <v>0</v>
      </c>
      <c r="G51" s="7">
        <v>24172</v>
      </c>
      <c r="H51" s="8">
        <f t="shared" si="2"/>
        <v>94.93548387096774</v>
      </c>
      <c r="I51" s="8">
        <f t="shared" si="3"/>
        <v>0</v>
      </c>
      <c r="J51" s="9">
        <f t="shared" si="4"/>
        <v>94.93548387096774</v>
      </c>
      <c r="L51" s="83">
        <f t="shared" si="8"/>
        <v>6200</v>
      </c>
      <c r="M51" s="83">
        <f t="shared" si="9"/>
        <v>0</v>
      </c>
      <c r="N51" s="84">
        <f t="shared" si="10"/>
        <v>12086</v>
      </c>
      <c r="O51" s="84">
        <f t="shared" si="11"/>
        <v>0</v>
      </c>
      <c r="P51" s="85">
        <f t="shared" si="12"/>
        <v>5886</v>
      </c>
      <c r="Q51" s="85">
        <f t="shared" si="13"/>
        <v>0</v>
      </c>
      <c r="R51" s="86">
        <f t="shared" si="0"/>
        <v>92.25954198473282</v>
      </c>
      <c r="S51" s="86">
        <f t="shared" si="1"/>
        <v>0</v>
      </c>
    </row>
    <row r="52" spans="1:19" ht="15">
      <c r="A52" s="10" t="s">
        <v>43</v>
      </c>
      <c r="B52" s="3">
        <v>115965</v>
      </c>
      <c r="C52" s="3">
        <v>505</v>
      </c>
      <c r="D52" s="3">
        <v>116470</v>
      </c>
      <c r="E52" s="3">
        <v>141393</v>
      </c>
      <c r="F52" s="3">
        <v>160</v>
      </c>
      <c r="G52" s="3">
        <v>141553</v>
      </c>
      <c r="H52" s="4">
        <f t="shared" si="2"/>
        <v>21.927305652567586</v>
      </c>
      <c r="I52" s="4">
        <f t="shared" si="3"/>
        <v>-68.31683168316832</v>
      </c>
      <c r="J52" s="5">
        <f t="shared" si="4"/>
        <v>21.536017858676054</v>
      </c>
      <c r="L52" s="83">
        <f t="shared" si="8"/>
        <v>57982.5</v>
      </c>
      <c r="M52" s="83">
        <f t="shared" si="9"/>
        <v>252.5</v>
      </c>
      <c r="N52" s="84">
        <f t="shared" si="10"/>
        <v>70696.5</v>
      </c>
      <c r="O52" s="84">
        <f t="shared" si="11"/>
        <v>80</v>
      </c>
      <c r="P52" s="85">
        <f t="shared" si="12"/>
        <v>12714</v>
      </c>
      <c r="Q52" s="85">
        <f t="shared" si="13"/>
        <v>-172.5</v>
      </c>
      <c r="R52" s="86">
        <f t="shared" si="0"/>
        <v>539.6679389312977</v>
      </c>
      <c r="S52" s="86">
        <f t="shared" si="1"/>
        <v>0.6106870229007634</v>
      </c>
    </row>
    <row r="53" spans="1:19" ht="15">
      <c r="A53" s="6" t="s">
        <v>72</v>
      </c>
      <c r="B53" s="7">
        <v>176138</v>
      </c>
      <c r="C53" s="7">
        <v>0</v>
      </c>
      <c r="D53" s="7">
        <v>176138</v>
      </c>
      <c r="E53" s="7">
        <v>233332</v>
      </c>
      <c r="F53" s="7">
        <v>26</v>
      </c>
      <c r="G53" s="7">
        <v>233358</v>
      </c>
      <c r="H53" s="8">
        <f t="shared" si="2"/>
        <v>32.47113059078677</v>
      </c>
      <c r="I53" s="8">
        <f t="shared" si="3"/>
        <v>0</v>
      </c>
      <c r="J53" s="9">
        <f t="shared" si="4"/>
        <v>32.485891743973475</v>
      </c>
      <c r="L53" s="83">
        <f t="shared" si="8"/>
        <v>88069</v>
      </c>
      <c r="M53" s="83">
        <f t="shared" si="9"/>
        <v>0</v>
      </c>
      <c r="N53" s="84">
        <f t="shared" si="10"/>
        <v>116666</v>
      </c>
      <c r="O53" s="84">
        <f t="shared" si="11"/>
        <v>13</v>
      </c>
      <c r="P53" s="85">
        <f t="shared" si="12"/>
        <v>28597</v>
      </c>
      <c r="Q53" s="85">
        <f t="shared" si="13"/>
        <v>13</v>
      </c>
      <c r="R53" s="86">
        <f t="shared" si="0"/>
        <v>890.5801526717557</v>
      </c>
      <c r="S53" s="86">
        <f t="shared" si="1"/>
        <v>0.09923664122137404</v>
      </c>
    </row>
    <row r="54" spans="1:19" ht="15">
      <c r="A54" s="10" t="s">
        <v>44</v>
      </c>
      <c r="B54" s="3">
        <v>107094</v>
      </c>
      <c r="C54" s="3">
        <v>0</v>
      </c>
      <c r="D54" s="3">
        <v>107094</v>
      </c>
      <c r="E54" s="3">
        <v>117650</v>
      </c>
      <c r="F54" s="3">
        <v>0</v>
      </c>
      <c r="G54" s="3">
        <v>117650</v>
      </c>
      <c r="H54" s="4">
        <f t="shared" si="2"/>
        <v>9.856761349842195</v>
      </c>
      <c r="I54" s="4">
        <f t="shared" si="3"/>
        <v>0</v>
      </c>
      <c r="J54" s="5">
        <f t="shared" si="4"/>
        <v>9.856761349842195</v>
      </c>
      <c r="L54" s="83">
        <f t="shared" si="8"/>
        <v>53547</v>
      </c>
      <c r="M54" s="83">
        <f t="shared" si="9"/>
        <v>0</v>
      </c>
      <c r="N54" s="84">
        <f t="shared" si="10"/>
        <v>58825</v>
      </c>
      <c r="O54" s="84">
        <f t="shared" si="11"/>
        <v>0</v>
      </c>
      <c r="P54" s="85">
        <f t="shared" si="12"/>
        <v>5278</v>
      </c>
      <c r="Q54" s="85">
        <f t="shared" si="13"/>
        <v>0</v>
      </c>
      <c r="R54" s="86">
        <f t="shared" si="0"/>
        <v>449.0458015267176</v>
      </c>
      <c r="S54" s="86">
        <f t="shared" si="1"/>
        <v>0</v>
      </c>
    </row>
    <row r="55" spans="1:19" ht="15">
      <c r="A55" s="6" t="s">
        <v>70</v>
      </c>
      <c r="B55" s="7">
        <v>0</v>
      </c>
      <c r="C55" s="7">
        <v>150</v>
      </c>
      <c r="D55" s="7">
        <v>150</v>
      </c>
      <c r="E55" s="7">
        <v>9415</v>
      </c>
      <c r="F55" s="7">
        <v>648</v>
      </c>
      <c r="G55" s="7">
        <v>10063</v>
      </c>
      <c r="H55" s="8">
        <f t="shared" si="2"/>
        <v>0</v>
      </c>
      <c r="I55" s="8">
        <f t="shared" si="3"/>
        <v>332</v>
      </c>
      <c r="J55" s="9">
        <f t="shared" si="4"/>
        <v>6608.666666666667</v>
      </c>
      <c r="L55" s="83">
        <f t="shared" si="8"/>
        <v>0</v>
      </c>
      <c r="M55" s="83">
        <f t="shared" si="9"/>
        <v>75</v>
      </c>
      <c r="N55" s="84">
        <f t="shared" si="10"/>
        <v>4707.5</v>
      </c>
      <c r="O55" s="84">
        <f t="shared" si="11"/>
        <v>324</v>
      </c>
      <c r="P55" s="85">
        <f t="shared" si="12"/>
        <v>4707.5</v>
      </c>
      <c r="Q55" s="85">
        <f t="shared" si="13"/>
        <v>249</v>
      </c>
      <c r="R55" s="86">
        <f t="shared" si="0"/>
        <v>35.93511450381679</v>
      </c>
      <c r="S55" s="86">
        <f t="shared" si="1"/>
        <v>2.4732824427480917</v>
      </c>
    </row>
    <row r="56" spans="1:19" ht="15">
      <c r="A56" s="10" t="s">
        <v>45</v>
      </c>
      <c r="B56" s="3">
        <v>0</v>
      </c>
      <c r="C56" s="3">
        <v>0</v>
      </c>
      <c r="D56" s="3">
        <v>0</v>
      </c>
      <c r="E56" s="3">
        <v>18813</v>
      </c>
      <c r="F56" s="3">
        <v>0</v>
      </c>
      <c r="G56" s="3">
        <v>18813</v>
      </c>
      <c r="H56" s="4">
        <f t="shared" si="2"/>
        <v>0</v>
      </c>
      <c r="I56" s="4">
        <f t="shared" si="3"/>
        <v>0</v>
      </c>
      <c r="J56" s="5">
        <f t="shared" si="4"/>
        <v>0</v>
      </c>
      <c r="L56" s="83">
        <f t="shared" si="8"/>
        <v>0</v>
      </c>
      <c r="M56" s="83">
        <f t="shared" si="9"/>
        <v>0</v>
      </c>
      <c r="N56" s="84">
        <f t="shared" si="10"/>
        <v>9406.5</v>
      </c>
      <c r="O56" s="84">
        <f t="shared" si="11"/>
        <v>0</v>
      </c>
      <c r="P56" s="85">
        <f t="shared" si="12"/>
        <v>9406.5</v>
      </c>
      <c r="Q56" s="85">
        <f t="shared" si="13"/>
        <v>0</v>
      </c>
      <c r="R56" s="86">
        <f t="shared" si="0"/>
        <v>71.80534351145039</v>
      </c>
      <c r="S56" s="86">
        <f t="shared" si="1"/>
        <v>0</v>
      </c>
    </row>
    <row r="57" spans="1:19" ht="15">
      <c r="A57" s="6" t="s">
        <v>46</v>
      </c>
      <c r="B57" s="7">
        <v>0</v>
      </c>
      <c r="C57" s="7">
        <v>0</v>
      </c>
      <c r="D57" s="7">
        <v>0</v>
      </c>
      <c r="E57" s="7">
        <v>0</v>
      </c>
      <c r="F57" s="7">
        <v>0</v>
      </c>
      <c r="G57" s="7">
        <v>0</v>
      </c>
      <c r="H57" s="8">
        <f t="shared" si="2"/>
        <v>0</v>
      </c>
      <c r="I57" s="8">
        <f t="shared" si="3"/>
        <v>0</v>
      </c>
      <c r="J57" s="9">
        <f t="shared" si="4"/>
        <v>0</v>
      </c>
      <c r="L57" s="83">
        <f t="shared" si="8"/>
        <v>0</v>
      </c>
      <c r="M57" s="83">
        <f t="shared" si="9"/>
        <v>0</v>
      </c>
      <c r="N57" s="84">
        <f t="shared" si="10"/>
        <v>0</v>
      </c>
      <c r="O57" s="84">
        <f t="shared" si="11"/>
        <v>0</v>
      </c>
      <c r="P57" s="85">
        <f t="shared" si="12"/>
        <v>0</v>
      </c>
      <c r="Q57" s="85">
        <f t="shared" si="13"/>
        <v>0</v>
      </c>
      <c r="R57" s="86">
        <f t="shared" si="0"/>
        <v>0</v>
      </c>
      <c r="S57" s="86">
        <f t="shared" si="1"/>
        <v>0</v>
      </c>
    </row>
    <row r="58" spans="1:19" ht="15">
      <c r="A58" s="10" t="s">
        <v>47</v>
      </c>
      <c r="B58" s="3">
        <v>451371</v>
      </c>
      <c r="C58" s="3">
        <v>0</v>
      </c>
      <c r="D58" s="3">
        <v>451371</v>
      </c>
      <c r="E58" s="3">
        <v>523034</v>
      </c>
      <c r="F58" s="3">
        <v>1077</v>
      </c>
      <c r="G58" s="3">
        <v>524111</v>
      </c>
      <c r="H58" s="4">
        <f t="shared" si="2"/>
        <v>15.87673997664892</v>
      </c>
      <c r="I58" s="4">
        <f t="shared" si="3"/>
        <v>0</v>
      </c>
      <c r="J58" s="5">
        <f t="shared" si="4"/>
        <v>16.1153463558802</v>
      </c>
      <c r="L58" s="83">
        <f t="shared" si="8"/>
        <v>225685.5</v>
      </c>
      <c r="M58" s="83">
        <f t="shared" si="9"/>
        <v>0</v>
      </c>
      <c r="N58" s="84">
        <f t="shared" si="10"/>
        <v>261517</v>
      </c>
      <c r="O58" s="84">
        <f t="shared" si="11"/>
        <v>538.5</v>
      </c>
      <c r="P58" s="85">
        <f t="shared" si="12"/>
        <v>35831.5</v>
      </c>
      <c r="Q58" s="85">
        <f t="shared" si="13"/>
        <v>538.5</v>
      </c>
      <c r="R58" s="86">
        <f t="shared" si="0"/>
        <v>1996.3129770992366</v>
      </c>
      <c r="S58" s="86">
        <f t="shared" si="1"/>
        <v>4.1106870229007635</v>
      </c>
    </row>
    <row r="59" spans="1:19" ht="15">
      <c r="A59" s="6" t="s">
        <v>56</v>
      </c>
      <c r="B59" s="7">
        <v>580</v>
      </c>
      <c r="C59" s="7">
        <v>61</v>
      </c>
      <c r="D59" s="7">
        <v>641</v>
      </c>
      <c r="E59" s="7">
        <v>11457</v>
      </c>
      <c r="F59" s="7">
        <v>3906</v>
      </c>
      <c r="G59" s="7">
        <v>15363</v>
      </c>
      <c r="H59" s="8">
        <f t="shared" si="2"/>
        <v>1875.344827586207</v>
      </c>
      <c r="I59" s="8">
        <f t="shared" si="3"/>
        <v>6303.2786885245905</v>
      </c>
      <c r="J59" s="9">
        <f t="shared" si="4"/>
        <v>2296.723868954758</v>
      </c>
      <c r="L59" s="83">
        <f t="shared" si="8"/>
        <v>290</v>
      </c>
      <c r="M59" s="83">
        <f t="shared" si="9"/>
        <v>30.5</v>
      </c>
      <c r="N59" s="84">
        <f t="shared" si="10"/>
        <v>5728.5</v>
      </c>
      <c r="O59" s="84">
        <f t="shared" si="11"/>
        <v>1953</v>
      </c>
      <c r="P59" s="85">
        <f t="shared" si="12"/>
        <v>5438.5</v>
      </c>
      <c r="Q59" s="85">
        <f t="shared" si="13"/>
        <v>1922.5</v>
      </c>
      <c r="R59" s="86">
        <f t="shared" si="0"/>
        <v>43.729007633587784</v>
      </c>
      <c r="S59" s="86">
        <f t="shared" si="1"/>
        <v>14.908396946564885</v>
      </c>
    </row>
    <row r="60" spans="1:19" ht="15">
      <c r="A60" s="10" t="s">
        <v>57</v>
      </c>
      <c r="B60" s="3">
        <v>0</v>
      </c>
      <c r="C60" s="3">
        <v>1549</v>
      </c>
      <c r="D60" s="3">
        <v>1549</v>
      </c>
      <c r="E60" s="3">
        <v>4160</v>
      </c>
      <c r="F60" s="3">
        <v>21971</v>
      </c>
      <c r="G60" s="3">
        <v>26131</v>
      </c>
      <c r="H60" s="4">
        <f t="shared" si="2"/>
        <v>0</v>
      </c>
      <c r="I60" s="4">
        <f t="shared" si="3"/>
        <v>1318.3989670755325</v>
      </c>
      <c r="J60" s="5">
        <f t="shared" si="4"/>
        <v>1586.9593285990964</v>
      </c>
      <c r="L60" s="83">
        <f t="shared" si="8"/>
        <v>0</v>
      </c>
      <c r="M60" s="83">
        <f t="shared" si="9"/>
        <v>774.5</v>
      </c>
      <c r="N60" s="84">
        <f t="shared" si="10"/>
        <v>2080</v>
      </c>
      <c r="O60" s="84">
        <f t="shared" si="11"/>
        <v>10985.5</v>
      </c>
      <c r="P60" s="85">
        <f t="shared" si="12"/>
        <v>2080</v>
      </c>
      <c r="Q60" s="85">
        <f t="shared" si="13"/>
        <v>10211</v>
      </c>
      <c r="R60" s="86">
        <f t="shared" si="0"/>
        <v>15.877862595419847</v>
      </c>
      <c r="S60" s="86">
        <f t="shared" si="1"/>
        <v>83.8587786259542</v>
      </c>
    </row>
    <row r="61" spans="1:19" ht="15">
      <c r="A61" s="11" t="s">
        <v>48</v>
      </c>
      <c r="B61" s="12">
        <f>+B62-SUM(B60+B59+B32+B20+B10+B6+B5)</f>
        <v>11290698</v>
      </c>
      <c r="C61" s="12">
        <f>+C62-SUM(C60+C59+C32+C20+C10+C6+C5)</f>
        <v>1927560</v>
      </c>
      <c r="D61" s="12">
        <f>+D62-SUM(D60+D59+D32+D20+D10+D6+D5)</f>
        <v>13218258</v>
      </c>
      <c r="E61" s="12">
        <f>+E62-SUM(E60+E59+E32+E20+E10+E6+E5)</f>
        <v>17275065</v>
      </c>
      <c r="F61" s="12">
        <f>+F62-SUM(F60+F59+F32+F20+F10+F6+F5)</f>
        <v>6853012</v>
      </c>
      <c r="G61" s="12">
        <f>+G62-SUM(G60+G59+G32+G20+G10+G6+G5)</f>
        <v>24128077</v>
      </c>
      <c r="H61" s="13">
        <f aca="true" t="shared" si="14" ref="H61:J62">+_xlfn.IFERROR(((E61-B61)/B61)*100,0)</f>
        <v>53.002631015372124</v>
      </c>
      <c r="I61" s="13">
        <f t="shared" si="14"/>
        <v>255.5278175517234</v>
      </c>
      <c r="J61" s="31">
        <f t="shared" si="14"/>
        <v>82.53598167020193</v>
      </c>
      <c r="L61" s="87">
        <f>B60/2</f>
        <v>0</v>
      </c>
      <c r="M61" s="87">
        <f>C60/2</f>
        <v>774.5</v>
      </c>
      <c r="N61" s="87">
        <f>E60/2</f>
        <v>2080</v>
      </c>
      <c r="O61" s="87">
        <f>F60/2</f>
        <v>10985.5</v>
      </c>
      <c r="P61" s="87">
        <f>N61-L61</f>
        <v>2080</v>
      </c>
      <c r="Q61" s="87">
        <f>O61-M61</f>
        <v>10211</v>
      </c>
      <c r="R61" s="87">
        <f>N61/131</f>
        <v>15.877862595419847</v>
      </c>
      <c r="S61" s="87">
        <f>O61/131</f>
        <v>83.8587786259542</v>
      </c>
    </row>
    <row r="62" spans="1:19" ht="15">
      <c r="A62" s="14" t="s">
        <v>49</v>
      </c>
      <c r="B62" s="15">
        <f>SUM(B4:B60)</f>
        <v>18475313</v>
      </c>
      <c r="C62" s="15">
        <f>SUM(C4:C60)</f>
        <v>10869196</v>
      </c>
      <c r="D62" s="15">
        <f>SUM(D4:D60)</f>
        <v>29344509</v>
      </c>
      <c r="E62" s="15">
        <f>SUM(E4:E60)</f>
        <v>28574334</v>
      </c>
      <c r="F62" s="15">
        <f>SUM(F4:F60)</f>
        <v>28413561</v>
      </c>
      <c r="G62" s="15">
        <f>SUM(G4:G60)</f>
        <v>56987895</v>
      </c>
      <c r="H62" s="48">
        <f t="shared" si="14"/>
        <v>54.66224577629618</v>
      </c>
      <c r="I62" s="16">
        <f t="shared" si="14"/>
        <v>161.41364089855404</v>
      </c>
      <c r="J62" s="17">
        <f t="shared" si="14"/>
        <v>94.20292566490038</v>
      </c>
      <c r="L62" s="88">
        <f>B61/2</f>
        <v>5645349</v>
      </c>
      <c r="M62" s="88">
        <f>C61/2</f>
        <v>963780</v>
      </c>
      <c r="N62" s="88">
        <f>E61/2</f>
        <v>8637532.5</v>
      </c>
      <c r="O62" s="88">
        <f>F61/2</f>
        <v>3426506</v>
      </c>
      <c r="P62" s="88">
        <f>N62-L62</f>
        <v>2992183.5</v>
      </c>
      <c r="Q62" s="88">
        <f>O62-M62</f>
        <v>2462726</v>
      </c>
      <c r="R62" s="88">
        <f>N62/131</f>
        <v>65935.36259541985</v>
      </c>
      <c r="S62" s="88">
        <f>O62/131</f>
        <v>26156.534351145037</v>
      </c>
    </row>
    <row r="63" spans="1:10" ht="15">
      <c r="A63" s="11" t="s">
        <v>59</v>
      </c>
      <c r="B63" s="12"/>
      <c r="C63" s="12"/>
      <c r="D63" s="30">
        <v>18604</v>
      </c>
      <c r="E63" s="30"/>
      <c r="F63" s="30"/>
      <c r="G63" s="30">
        <v>114930</v>
      </c>
      <c r="H63" s="13"/>
      <c r="I63" s="13"/>
      <c r="J63" s="31">
        <f>+_xlfn.IFERROR(((G63-D63)/D63)*100,0)</f>
        <v>517.7703719630186</v>
      </c>
    </row>
    <row r="64" spans="1:10" ht="15">
      <c r="A64" s="11" t="s">
        <v>60</v>
      </c>
      <c r="B64" s="12"/>
      <c r="C64" s="12"/>
      <c r="D64" s="30">
        <v>6253</v>
      </c>
      <c r="E64" s="30"/>
      <c r="F64" s="30"/>
      <c r="G64" s="30">
        <v>12748</v>
      </c>
      <c r="H64" s="13"/>
      <c r="I64" s="13"/>
      <c r="J64" s="31">
        <f>+_xlfn.IFERROR(((G64-D64)/D64)*100,0)</f>
        <v>103.8701423316808</v>
      </c>
    </row>
    <row r="65" spans="1:10" ht="15">
      <c r="A65" s="43" t="s">
        <v>61</v>
      </c>
      <c r="B65" s="18"/>
      <c r="C65" s="18"/>
      <c r="D65" s="49">
        <f>+D63+D64</f>
        <v>24857</v>
      </c>
      <c r="E65" s="18"/>
      <c r="F65" s="18"/>
      <c r="G65" s="49">
        <f>+G63+G64</f>
        <v>127678</v>
      </c>
      <c r="H65" s="44"/>
      <c r="I65" s="44"/>
      <c r="J65" s="40">
        <f>+_xlfn.IFERROR(((G65-D65)/D65)*100,0)</f>
        <v>413.6500784487267</v>
      </c>
    </row>
    <row r="66" spans="1:10" ht="15.75" thickBot="1">
      <c r="A66" s="19" t="s">
        <v>62</v>
      </c>
      <c r="B66" s="50"/>
      <c r="C66" s="50"/>
      <c r="D66" s="51">
        <f>+D62+D65</f>
        <v>29369366</v>
      </c>
      <c r="E66" s="52"/>
      <c r="F66" s="52"/>
      <c r="G66" s="52">
        <f>+G62+G65</f>
        <v>57115573</v>
      </c>
      <c r="H66" s="53"/>
      <c r="I66" s="53"/>
      <c r="J66" s="54">
        <f>+_xlfn.IFERROR(((G66-D66)/D66)*100,0)</f>
        <v>94.47329234141452</v>
      </c>
    </row>
    <row r="67" spans="1:10" ht="49.5" customHeight="1">
      <c r="A67" s="63" t="s">
        <v>71</v>
      </c>
      <c r="B67" s="63"/>
      <c r="C67" s="63"/>
      <c r="D67" s="63"/>
      <c r="E67" s="63"/>
      <c r="F67" s="63"/>
      <c r="G67" s="63"/>
      <c r="H67" s="63"/>
      <c r="I67" s="63"/>
      <c r="J67" s="63"/>
    </row>
    <row r="68" ht="15">
      <c r="A68" s="36"/>
    </row>
  </sheetData>
  <sheetProtection/>
  <mergeCells count="11">
    <mergeCell ref="L2:Q2"/>
    <mergeCell ref="R2:S3"/>
    <mergeCell ref="L3:M3"/>
    <mergeCell ref="N3:O3"/>
    <mergeCell ref="P3:Q3"/>
    <mergeCell ref="A67:J67"/>
    <mergeCell ref="A1:J1"/>
    <mergeCell ref="A2:A3"/>
    <mergeCell ref="B2:D2"/>
    <mergeCell ref="E2:G2"/>
    <mergeCell ref="H2:J2"/>
  </mergeCells>
  <conditionalFormatting sqref="H8:J47">
    <cfRule type="cellIs" priority="6" dxfId="0" operator="equal">
      <formula>0</formula>
    </cfRule>
  </conditionalFormatting>
  <conditionalFormatting sqref="H4:J5">
    <cfRule type="cellIs" priority="10" dxfId="0" operator="equal">
      <formula>0</formula>
    </cfRule>
  </conditionalFormatting>
  <conditionalFormatting sqref="B4:G5">
    <cfRule type="cellIs" priority="11" dxfId="0" operator="equal">
      <formula>0</formula>
    </cfRule>
  </conditionalFormatting>
  <conditionalFormatting sqref="B6:G7">
    <cfRule type="cellIs" priority="9" dxfId="0" operator="equal">
      <formula>0</formula>
    </cfRule>
  </conditionalFormatting>
  <conditionalFormatting sqref="H6:J7">
    <cfRule type="cellIs" priority="8" dxfId="0" operator="equal">
      <formula>0</formula>
    </cfRule>
  </conditionalFormatting>
  <conditionalFormatting sqref="B8:G47">
    <cfRule type="cellIs" priority="7" dxfId="0" operator="equal">
      <formula>0</formula>
    </cfRule>
  </conditionalFormatting>
  <conditionalFormatting sqref="B48:C60 E48:G60">
    <cfRule type="cellIs" priority="5" dxfId="0" operator="equal">
      <formula>0</formula>
    </cfRule>
  </conditionalFormatting>
  <conditionalFormatting sqref="H49:J60">
    <cfRule type="cellIs" priority="4" dxfId="0" operator="equal">
      <formula>0</formula>
    </cfRule>
  </conditionalFormatting>
  <conditionalFormatting sqref="D48:D60">
    <cfRule type="cellIs" priority="3" dxfId="0" operator="equal">
      <formula>0</formula>
    </cfRule>
  </conditionalFormatting>
  <conditionalFormatting sqref="H48:J4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R72"/>
  <sheetViews>
    <sheetView zoomScale="55" zoomScaleNormal="55" zoomScalePageLayoutView="0" workbookViewId="0" topLeftCell="A1">
      <selection activeCell="F49" sqref="F49"/>
    </sheetView>
  </sheetViews>
  <sheetFormatPr defaultColWidth="9.140625" defaultRowHeight="15"/>
  <cols>
    <col min="1" max="1" width="41.28125" style="0" customWidth="1"/>
    <col min="2" max="10" width="14.28125" style="0" customWidth="1"/>
  </cols>
  <sheetData>
    <row r="1" spans="1:10" ht="22.5" customHeight="1">
      <c r="A1" s="64" t="s">
        <v>0</v>
      </c>
      <c r="B1" s="65"/>
      <c r="C1" s="65"/>
      <c r="D1" s="65"/>
      <c r="E1" s="65"/>
      <c r="F1" s="65"/>
      <c r="G1" s="65"/>
      <c r="H1" s="65"/>
      <c r="I1" s="65"/>
      <c r="J1" s="66"/>
    </row>
    <row r="2" spans="1:10" ht="27" customHeight="1">
      <c r="A2" s="67" t="s">
        <v>1</v>
      </c>
      <c r="B2" s="69" t="s">
        <v>74</v>
      </c>
      <c r="C2" s="69"/>
      <c r="D2" s="69"/>
      <c r="E2" s="69" t="s">
        <v>75</v>
      </c>
      <c r="F2" s="69"/>
      <c r="G2" s="69"/>
      <c r="H2" s="70" t="s">
        <v>76</v>
      </c>
      <c r="I2" s="70"/>
      <c r="J2" s="71"/>
    </row>
    <row r="3" spans="1:10" ht="15">
      <c r="A3" s="68"/>
      <c r="B3" s="1" t="s">
        <v>2</v>
      </c>
      <c r="C3" s="1" t="s">
        <v>3</v>
      </c>
      <c r="D3" s="1" t="s">
        <v>4</v>
      </c>
      <c r="E3" s="1" t="s">
        <v>2</v>
      </c>
      <c r="F3" s="1" t="s">
        <v>3</v>
      </c>
      <c r="G3" s="1" t="s">
        <v>4</v>
      </c>
      <c r="H3" s="1" t="s">
        <v>2</v>
      </c>
      <c r="I3" s="1" t="s">
        <v>3</v>
      </c>
      <c r="J3" s="2" t="s">
        <v>4</v>
      </c>
    </row>
    <row r="4" spans="1:11" ht="15">
      <c r="A4" s="10" t="s">
        <v>5</v>
      </c>
      <c r="B4" s="3">
        <v>4140</v>
      </c>
      <c r="C4" s="3">
        <v>11517</v>
      </c>
      <c r="D4" s="3">
        <v>15657</v>
      </c>
      <c r="E4" s="3">
        <v>5683</v>
      </c>
      <c r="F4" s="3">
        <v>5311</v>
      </c>
      <c r="G4" s="3">
        <v>10994</v>
      </c>
      <c r="H4" s="4">
        <f>+_xlfn.IFERROR(((E4-B4)/B4)*100,0)</f>
        <v>37.270531400966185</v>
      </c>
      <c r="I4" s="4">
        <f>+_xlfn.IFERROR(((F4-C4)/C4)*100,0)</f>
        <v>-53.88556047581835</v>
      </c>
      <c r="J4" s="5">
        <f>+_xlfn.IFERROR(((G4-D4)/D4)*100,0)</f>
        <v>-29.782206042025933</v>
      </c>
      <c r="K4" s="32"/>
    </row>
    <row r="5" spans="1:11" ht="15">
      <c r="A5" s="6" t="s">
        <v>68</v>
      </c>
      <c r="B5" s="7">
        <v>20837</v>
      </c>
      <c r="C5" s="7">
        <v>59884</v>
      </c>
      <c r="D5" s="7">
        <v>80721</v>
      </c>
      <c r="E5" s="7">
        <v>39407</v>
      </c>
      <c r="F5" s="7">
        <v>111921</v>
      </c>
      <c r="G5" s="7">
        <v>151328</v>
      </c>
      <c r="H5" s="8">
        <f>+_xlfn.IFERROR(((E5-B5)/B5)*100,0)</f>
        <v>89.12031482459088</v>
      </c>
      <c r="I5" s="8">
        <f>+_xlfn.IFERROR(((F5-C5)/C5)*100,0)</f>
        <v>86.89633291029322</v>
      </c>
      <c r="J5" s="9">
        <f>+_xlfn.IFERROR(((G5-D5)/D5)*100,0)</f>
        <v>87.47042281438536</v>
      </c>
      <c r="K5" s="32"/>
    </row>
    <row r="6" spans="1:10" ht="15">
      <c r="A6" s="10" t="s">
        <v>52</v>
      </c>
      <c r="B6" s="3">
        <v>34085</v>
      </c>
      <c r="C6" s="3">
        <v>19109</v>
      </c>
      <c r="D6" s="3">
        <v>53194</v>
      </c>
      <c r="E6" s="3">
        <v>38758</v>
      </c>
      <c r="F6" s="3">
        <v>38891</v>
      </c>
      <c r="G6" s="3">
        <v>77649</v>
      </c>
      <c r="H6" s="37">
        <f aca="true" t="shared" si="0" ref="H6:H60">+_xlfn.IFERROR(((E6-B6)/B6)*100,0)</f>
        <v>13.709843039460173</v>
      </c>
      <c r="I6" s="4">
        <f aca="true" t="shared" si="1" ref="I6:I62">+_xlfn.IFERROR(((F6-C6)/C6)*100,0)</f>
        <v>103.52190067507456</v>
      </c>
      <c r="J6" s="5">
        <f aca="true" t="shared" si="2" ref="J6:J62">+_xlfn.IFERROR(((G6-D6)/D6)*100,0)</f>
        <v>45.973230063540996</v>
      </c>
    </row>
    <row r="7" spans="1:10" ht="15">
      <c r="A7" s="6" t="s">
        <v>6</v>
      </c>
      <c r="B7" s="7">
        <v>16065</v>
      </c>
      <c r="C7" s="7">
        <v>2751</v>
      </c>
      <c r="D7" s="7">
        <v>18816</v>
      </c>
      <c r="E7" s="7">
        <v>21376</v>
      </c>
      <c r="F7" s="7">
        <v>5959</v>
      </c>
      <c r="G7" s="7">
        <v>27335</v>
      </c>
      <c r="H7" s="8">
        <f t="shared" si="0"/>
        <v>33.05944600062247</v>
      </c>
      <c r="I7" s="8">
        <f t="shared" si="1"/>
        <v>116.61214103962196</v>
      </c>
      <c r="J7" s="9">
        <f t="shared" si="2"/>
        <v>45.27529761904761</v>
      </c>
    </row>
    <row r="8" spans="1:10" ht="15">
      <c r="A8" s="10" t="s">
        <v>7</v>
      </c>
      <c r="B8" s="3">
        <v>13577</v>
      </c>
      <c r="C8" s="3">
        <v>2049</v>
      </c>
      <c r="D8" s="3">
        <v>15626</v>
      </c>
      <c r="E8" s="3">
        <v>16963</v>
      </c>
      <c r="F8" s="3">
        <v>6891</v>
      </c>
      <c r="G8" s="3">
        <v>23854</v>
      </c>
      <c r="H8" s="4">
        <f t="shared" si="0"/>
        <v>24.9392354717537</v>
      </c>
      <c r="I8" s="4">
        <f t="shared" si="1"/>
        <v>236.31039531478768</v>
      </c>
      <c r="J8" s="5">
        <f t="shared" si="2"/>
        <v>52.65583002687828</v>
      </c>
    </row>
    <row r="9" spans="1:10" ht="15">
      <c r="A9" s="6" t="s">
        <v>8</v>
      </c>
      <c r="B9" s="7">
        <v>13003</v>
      </c>
      <c r="C9" s="7">
        <v>9954</v>
      </c>
      <c r="D9" s="7">
        <v>22957</v>
      </c>
      <c r="E9" s="7">
        <v>17298</v>
      </c>
      <c r="F9" s="7">
        <v>29370</v>
      </c>
      <c r="G9" s="7">
        <v>46668</v>
      </c>
      <c r="H9" s="8">
        <f t="shared" si="0"/>
        <v>33.03083903714528</v>
      </c>
      <c r="I9" s="8">
        <f t="shared" si="1"/>
        <v>195.05726341169378</v>
      </c>
      <c r="J9" s="9">
        <f t="shared" si="2"/>
        <v>103.28440127194321</v>
      </c>
    </row>
    <row r="10" spans="1:10" ht="15">
      <c r="A10" s="10" t="s">
        <v>53</v>
      </c>
      <c r="B10" s="3">
        <v>732</v>
      </c>
      <c r="C10" s="3">
        <v>260</v>
      </c>
      <c r="D10" s="3">
        <v>992</v>
      </c>
      <c r="E10" s="3">
        <v>1240</v>
      </c>
      <c r="F10" s="3">
        <v>539</v>
      </c>
      <c r="G10" s="3">
        <v>1779</v>
      </c>
      <c r="H10" s="4">
        <f t="shared" si="0"/>
        <v>69.39890710382514</v>
      </c>
      <c r="I10" s="4">
        <f t="shared" si="1"/>
        <v>107.3076923076923</v>
      </c>
      <c r="J10" s="5">
        <f t="shared" si="2"/>
        <v>79.33467741935483</v>
      </c>
    </row>
    <row r="11" spans="1:10" ht="15">
      <c r="A11" s="6" t="s">
        <v>9</v>
      </c>
      <c r="B11" s="7">
        <v>7102</v>
      </c>
      <c r="C11" s="7">
        <v>594</v>
      </c>
      <c r="D11" s="7">
        <v>7696</v>
      </c>
      <c r="E11" s="7">
        <v>7017</v>
      </c>
      <c r="F11" s="7">
        <v>3392</v>
      </c>
      <c r="G11" s="7">
        <v>10409</v>
      </c>
      <c r="H11" s="8">
        <f t="shared" si="0"/>
        <v>-1.1968459588848213</v>
      </c>
      <c r="I11" s="8">
        <f>+_xlfn.IFERROR(((F11-C11)/C11)*100,0)</f>
        <v>471.043771043771</v>
      </c>
      <c r="J11" s="9">
        <f t="shared" si="2"/>
        <v>35.252079002079</v>
      </c>
    </row>
    <row r="12" spans="1:10" ht="15">
      <c r="A12" s="10" t="s">
        <v>10</v>
      </c>
      <c r="B12" s="3">
        <v>3610</v>
      </c>
      <c r="C12" s="3">
        <v>665</v>
      </c>
      <c r="D12" s="3">
        <v>4275</v>
      </c>
      <c r="E12" s="3">
        <v>4840</v>
      </c>
      <c r="F12" s="3">
        <v>2127</v>
      </c>
      <c r="G12" s="3">
        <v>6967</v>
      </c>
      <c r="H12" s="4">
        <f t="shared" si="0"/>
        <v>34.07202216066482</v>
      </c>
      <c r="I12" s="4">
        <f t="shared" si="1"/>
        <v>219.84962406015035</v>
      </c>
      <c r="J12" s="5">
        <f t="shared" si="2"/>
        <v>62.970760233918135</v>
      </c>
    </row>
    <row r="13" spans="1:10" ht="15">
      <c r="A13" s="6" t="s">
        <v>11</v>
      </c>
      <c r="B13" s="7">
        <v>10000</v>
      </c>
      <c r="C13" s="7">
        <v>521</v>
      </c>
      <c r="D13" s="7">
        <v>10521</v>
      </c>
      <c r="E13" s="7">
        <v>14000</v>
      </c>
      <c r="F13" s="7">
        <v>2404</v>
      </c>
      <c r="G13" s="7">
        <v>16404</v>
      </c>
      <c r="H13" s="8">
        <f t="shared" si="0"/>
        <v>40</v>
      </c>
      <c r="I13" s="8">
        <f t="shared" si="1"/>
        <v>361.4203454894434</v>
      </c>
      <c r="J13" s="9">
        <f t="shared" si="2"/>
        <v>55.9167379526661</v>
      </c>
    </row>
    <row r="14" spans="1:10" ht="15">
      <c r="A14" s="10" t="s">
        <v>12</v>
      </c>
      <c r="B14" s="3">
        <v>4956</v>
      </c>
      <c r="C14" s="3">
        <v>519</v>
      </c>
      <c r="D14" s="3">
        <v>5475</v>
      </c>
      <c r="E14" s="3">
        <v>6605</v>
      </c>
      <c r="F14" s="3">
        <v>943</v>
      </c>
      <c r="G14" s="3">
        <v>7548</v>
      </c>
      <c r="H14" s="4">
        <f t="shared" si="0"/>
        <v>33.272800645682</v>
      </c>
      <c r="I14" s="4">
        <f t="shared" si="1"/>
        <v>81.69556840077071</v>
      </c>
      <c r="J14" s="5">
        <f t="shared" si="2"/>
        <v>37.86301369863014</v>
      </c>
    </row>
    <row r="15" spans="1:10" ht="15">
      <c r="A15" s="6" t="s">
        <v>13</v>
      </c>
      <c r="B15" s="7">
        <v>2222</v>
      </c>
      <c r="C15" s="7">
        <v>47</v>
      </c>
      <c r="D15" s="7">
        <v>2269</v>
      </c>
      <c r="E15" s="7">
        <v>2746</v>
      </c>
      <c r="F15" s="7">
        <v>72</v>
      </c>
      <c r="G15" s="7">
        <v>2818</v>
      </c>
      <c r="H15" s="8">
        <f t="shared" si="0"/>
        <v>23.582358235823584</v>
      </c>
      <c r="I15" s="8">
        <f t="shared" si="1"/>
        <v>53.191489361702125</v>
      </c>
      <c r="J15" s="9">
        <f t="shared" si="2"/>
        <v>24.195680916703395</v>
      </c>
    </row>
    <row r="16" spans="1:10" ht="15">
      <c r="A16" s="10" t="s">
        <v>14</v>
      </c>
      <c r="B16" s="3">
        <v>5037</v>
      </c>
      <c r="C16" s="3">
        <v>117</v>
      </c>
      <c r="D16" s="3">
        <v>5154</v>
      </c>
      <c r="E16" s="3">
        <v>6154</v>
      </c>
      <c r="F16" s="3">
        <v>733</v>
      </c>
      <c r="G16" s="3">
        <v>6887</v>
      </c>
      <c r="H16" s="4">
        <f t="shared" si="0"/>
        <v>22.175898352193766</v>
      </c>
      <c r="I16" s="4">
        <f t="shared" si="1"/>
        <v>526.4957264957264</v>
      </c>
      <c r="J16" s="5">
        <f t="shared" si="2"/>
        <v>33.624369421808304</v>
      </c>
    </row>
    <row r="17" spans="1:10" ht="15">
      <c r="A17" s="6" t="s">
        <v>15</v>
      </c>
      <c r="B17" s="7">
        <v>430</v>
      </c>
      <c r="C17" s="7">
        <v>0</v>
      </c>
      <c r="D17" s="7">
        <v>430</v>
      </c>
      <c r="E17" s="7">
        <v>503</v>
      </c>
      <c r="F17" s="7">
        <v>1</v>
      </c>
      <c r="G17" s="7">
        <v>504</v>
      </c>
      <c r="H17" s="8">
        <f t="shared" si="0"/>
        <v>16.97674418604651</v>
      </c>
      <c r="I17" s="8">
        <f t="shared" si="1"/>
        <v>0</v>
      </c>
      <c r="J17" s="9">
        <f t="shared" si="2"/>
        <v>17.209302325581397</v>
      </c>
    </row>
    <row r="18" spans="1:10" ht="15">
      <c r="A18" s="10" t="s">
        <v>16</v>
      </c>
      <c r="B18" s="3">
        <v>695</v>
      </c>
      <c r="C18" s="3">
        <v>0</v>
      </c>
      <c r="D18" s="3">
        <v>695</v>
      </c>
      <c r="E18" s="3">
        <v>560</v>
      </c>
      <c r="F18" s="3">
        <v>0</v>
      </c>
      <c r="G18" s="3">
        <v>560</v>
      </c>
      <c r="H18" s="4">
        <f t="shared" si="0"/>
        <v>-19.424460431654676</v>
      </c>
      <c r="I18" s="4">
        <f t="shared" si="1"/>
        <v>0</v>
      </c>
      <c r="J18" s="5">
        <f t="shared" si="2"/>
        <v>-19.424460431654676</v>
      </c>
    </row>
    <row r="19" spans="1:10" ht="15">
      <c r="A19" s="6" t="s">
        <v>17</v>
      </c>
      <c r="B19" s="7">
        <v>228</v>
      </c>
      <c r="C19" s="7">
        <v>69</v>
      </c>
      <c r="D19" s="7">
        <v>297</v>
      </c>
      <c r="E19" s="7">
        <v>279</v>
      </c>
      <c r="F19" s="7">
        <v>43</v>
      </c>
      <c r="G19" s="7">
        <v>322</v>
      </c>
      <c r="H19" s="8">
        <f t="shared" si="0"/>
        <v>22.36842105263158</v>
      </c>
      <c r="I19" s="8">
        <f t="shared" si="1"/>
        <v>-37.68115942028986</v>
      </c>
      <c r="J19" s="9">
        <f t="shared" si="2"/>
        <v>8.417508417508419</v>
      </c>
    </row>
    <row r="20" spans="1:10" ht="15">
      <c r="A20" s="10" t="s">
        <v>54</v>
      </c>
      <c r="B20" s="3">
        <v>9072</v>
      </c>
      <c r="C20" s="3">
        <v>0</v>
      </c>
      <c r="D20" s="3">
        <v>9072</v>
      </c>
      <c r="E20" s="3">
        <v>11808</v>
      </c>
      <c r="F20" s="3">
        <v>0</v>
      </c>
      <c r="G20" s="3">
        <v>11808</v>
      </c>
      <c r="H20" s="4">
        <f t="shared" si="0"/>
        <v>30.158730158730158</v>
      </c>
      <c r="I20" s="4">
        <f t="shared" si="1"/>
        <v>0</v>
      </c>
      <c r="J20" s="5">
        <f t="shared" si="2"/>
        <v>30.158730158730158</v>
      </c>
    </row>
    <row r="21" spans="1:10" ht="15">
      <c r="A21" s="6" t="s">
        <v>18</v>
      </c>
      <c r="B21" s="7">
        <v>4858</v>
      </c>
      <c r="C21" s="7">
        <v>8</v>
      </c>
      <c r="D21" s="7">
        <v>4866</v>
      </c>
      <c r="E21" s="7">
        <v>10216</v>
      </c>
      <c r="F21" s="7">
        <v>4</v>
      </c>
      <c r="G21" s="7">
        <v>10220</v>
      </c>
      <c r="H21" s="8">
        <f t="shared" si="0"/>
        <v>110.29230135858379</v>
      </c>
      <c r="I21" s="8">
        <f t="shared" si="1"/>
        <v>-50</v>
      </c>
      <c r="J21" s="9">
        <f t="shared" si="2"/>
        <v>110.0287710645294</v>
      </c>
    </row>
    <row r="22" spans="1:10" ht="15">
      <c r="A22" s="10" t="s">
        <v>19</v>
      </c>
      <c r="B22" s="3">
        <v>28</v>
      </c>
      <c r="C22" s="3">
        <v>0</v>
      </c>
      <c r="D22" s="3">
        <v>28</v>
      </c>
      <c r="E22" s="3">
        <v>34</v>
      </c>
      <c r="F22" s="3">
        <v>0</v>
      </c>
      <c r="G22" s="3">
        <v>34</v>
      </c>
      <c r="H22" s="4">
        <f t="shared" si="0"/>
        <v>21.428571428571427</v>
      </c>
      <c r="I22" s="4">
        <f t="shared" si="1"/>
        <v>0</v>
      </c>
      <c r="J22" s="5">
        <f t="shared" si="2"/>
        <v>21.428571428571427</v>
      </c>
    </row>
    <row r="23" spans="1:10" ht="15">
      <c r="A23" s="6" t="s">
        <v>20</v>
      </c>
      <c r="B23" s="7">
        <v>1282</v>
      </c>
      <c r="C23" s="7">
        <v>0</v>
      </c>
      <c r="D23" s="7">
        <v>1282</v>
      </c>
      <c r="E23" s="7">
        <v>1164</v>
      </c>
      <c r="F23" s="7">
        <v>0</v>
      </c>
      <c r="G23" s="7">
        <v>1164</v>
      </c>
      <c r="H23" s="8">
        <f t="shared" si="0"/>
        <v>-9.204368174726989</v>
      </c>
      <c r="I23" s="8">
        <f t="shared" si="1"/>
        <v>0</v>
      </c>
      <c r="J23" s="9">
        <f t="shared" si="2"/>
        <v>-9.204368174726989</v>
      </c>
    </row>
    <row r="24" spans="1:10" ht="15">
      <c r="A24" s="10" t="s">
        <v>21</v>
      </c>
      <c r="B24" s="3">
        <v>432</v>
      </c>
      <c r="C24" s="3">
        <v>0</v>
      </c>
      <c r="D24" s="3">
        <v>432</v>
      </c>
      <c r="E24" s="3">
        <v>412</v>
      </c>
      <c r="F24" s="3">
        <v>0</v>
      </c>
      <c r="G24" s="3">
        <v>412</v>
      </c>
      <c r="H24" s="4">
        <f t="shared" si="0"/>
        <v>-4.62962962962963</v>
      </c>
      <c r="I24" s="4">
        <f t="shared" si="1"/>
        <v>0</v>
      </c>
      <c r="J24" s="5">
        <f t="shared" si="2"/>
        <v>-4.62962962962963</v>
      </c>
    </row>
    <row r="25" spans="1:10" ht="15">
      <c r="A25" s="6" t="s">
        <v>22</v>
      </c>
      <c r="B25" s="7">
        <v>4833</v>
      </c>
      <c r="C25" s="7">
        <v>78</v>
      </c>
      <c r="D25" s="7">
        <v>4911</v>
      </c>
      <c r="E25" s="7">
        <v>6349</v>
      </c>
      <c r="F25" s="7">
        <v>40</v>
      </c>
      <c r="G25" s="7">
        <v>6389</v>
      </c>
      <c r="H25" s="8">
        <f t="shared" si="0"/>
        <v>31.367680529691704</v>
      </c>
      <c r="I25" s="8">
        <f t="shared" si="1"/>
        <v>-48.717948717948715</v>
      </c>
      <c r="J25" s="9">
        <f t="shared" si="2"/>
        <v>30.09570352270413</v>
      </c>
    </row>
    <row r="26" spans="1:10" ht="15">
      <c r="A26" s="10" t="s">
        <v>23</v>
      </c>
      <c r="B26" s="3">
        <v>1889</v>
      </c>
      <c r="C26" s="3">
        <v>2</v>
      </c>
      <c r="D26" s="3">
        <v>1891</v>
      </c>
      <c r="E26" s="3">
        <v>2381</v>
      </c>
      <c r="F26" s="3">
        <v>13</v>
      </c>
      <c r="G26" s="3">
        <v>2394</v>
      </c>
      <c r="H26" s="4">
        <f t="shared" si="0"/>
        <v>26.045526733721548</v>
      </c>
      <c r="I26" s="4">
        <f t="shared" si="1"/>
        <v>550</v>
      </c>
      <c r="J26" s="5">
        <f t="shared" si="2"/>
        <v>26.59968270756214</v>
      </c>
    </row>
    <row r="27" spans="1:10" ht="15">
      <c r="A27" s="6" t="s">
        <v>24</v>
      </c>
      <c r="B27" s="7">
        <v>143</v>
      </c>
      <c r="C27" s="7">
        <v>0</v>
      </c>
      <c r="D27" s="7">
        <v>143</v>
      </c>
      <c r="E27" s="7">
        <v>25</v>
      </c>
      <c r="F27" s="7">
        <v>0</v>
      </c>
      <c r="G27" s="7">
        <v>25</v>
      </c>
      <c r="H27" s="8">
        <f t="shared" si="0"/>
        <v>-82.51748251748252</v>
      </c>
      <c r="I27" s="8">
        <f t="shared" si="1"/>
        <v>0</v>
      </c>
      <c r="J27" s="9">
        <f t="shared" si="2"/>
        <v>-82.51748251748252</v>
      </c>
    </row>
    <row r="28" spans="1:10" ht="15">
      <c r="A28" s="10" t="s">
        <v>25</v>
      </c>
      <c r="B28" s="3">
        <v>1403</v>
      </c>
      <c r="C28" s="3">
        <v>47</v>
      </c>
      <c r="D28" s="3">
        <v>1450</v>
      </c>
      <c r="E28" s="3">
        <v>1864</v>
      </c>
      <c r="F28" s="3">
        <v>128</v>
      </c>
      <c r="G28" s="3">
        <v>1992</v>
      </c>
      <c r="H28" s="4">
        <f t="shared" si="0"/>
        <v>32.85816108339273</v>
      </c>
      <c r="I28" s="4">
        <f t="shared" si="1"/>
        <v>172.3404255319149</v>
      </c>
      <c r="J28" s="5">
        <f t="shared" si="2"/>
        <v>37.37931034482759</v>
      </c>
    </row>
    <row r="29" spans="1:10" ht="15">
      <c r="A29" s="6" t="s">
        <v>26</v>
      </c>
      <c r="B29" s="7">
        <v>3074</v>
      </c>
      <c r="C29" s="7">
        <v>36</v>
      </c>
      <c r="D29" s="7">
        <v>3110</v>
      </c>
      <c r="E29" s="7">
        <v>3728</v>
      </c>
      <c r="F29" s="7">
        <v>247</v>
      </c>
      <c r="G29" s="7">
        <v>3975</v>
      </c>
      <c r="H29" s="8">
        <f t="shared" si="0"/>
        <v>21.275211450878334</v>
      </c>
      <c r="I29" s="8">
        <f t="shared" si="1"/>
        <v>586.1111111111111</v>
      </c>
      <c r="J29" s="9">
        <f t="shared" si="2"/>
        <v>27.813504823151124</v>
      </c>
    </row>
    <row r="30" spans="1:10" ht="15">
      <c r="A30" s="10" t="s">
        <v>27</v>
      </c>
      <c r="B30" s="3">
        <v>2025</v>
      </c>
      <c r="C30" s="3">
        <v>16</v>
      </c>
      <c r="D30" s="3">
        <v>2041</v>
      </c>
      <c r="E30" s="3">
        <v>1577</v>
      </c>
      <c r="F30" s="3">
        <v>56</v>
      </c>
      <c r="G30" s="3">
        <v>1633</v>
      </c>
      <c r="H30" s="4">
        <f t="shared" si="0"/>
        <v>-22.12345679012346</v>
      </c>
      <c r="I30" s="4">
        <f t="shared" si="1"/>
        <v>250</v>
      </c>
      <c r="J30" s="5">
        <f t="shared" si="2"/>
        <v>-19.99020088192063</v>
      </c>
    </row>
    <row r="31" spans="1:10" ht="15">
      <c r="A31" s="6" t="s">
        <v>73</v>
      </c>
      <c r="B31" s="7">
        <v>703</v>
      </c>
      <c r="C31" s="7">
        <v>34</v>
      </c>
      <c r="D31" s="7">
        <v>737</v>
      </c>
      <c r="E31" s="7">
        <v>820</v>
      </c>
      <c r="F31" s="7">
        <v>46</v>
      </c>
      <c r="G31" s="7">
        <v>866</v>
      </c>
      <c r="H31" s="38">
        <f t="shared" si="0"/>
        <v>16.642958748221908</v>
      </c>
      <c r="I31" s="8">
        <f t="shared" si="1"/>
        <v>35.294117647058826</v>
      </c>
      <c r="J31" s="9">
        <f t="shared" si="2"/>
        <v>17.503392130257804</v>
      </c>
    </row>
    <row r="32" spans="1:10" ht="15">
      <c r="A32" s="10" t="s">
        <v>55</v>
      </c>
      <c r="B32" s="3">
        <v>1114</v>
      </c>
      <c r="C32" s="3">
        <v>101</v>
      </c>
      <c r="D32" s="3">
        <v>1215</v>
      </c>
      <c r="E32" s="3">
        <v>1464</v>
      </c>
      <c r="F32" s="3">
        <v>171</v>
      </c>
      <c r="G32" s="3">
        <v>1635</v>
      </c>
      <c r="H32" s="4">
        <f t="shared" si="0"/>
        <v>31.41831238779174</v>
      </c>
      <c r="I32" s="4">
        <f t="shared" si="1"/>
        <v>69.3069306930693</v>
      </c>
      <c r="J32" s="5">
        <f t="shared" si="2"/>
        <v>34.5679012345679</v>
      </c>
    </row>
    <row r="33" spans="1:10" ht="15">
      <c r="A33" s="6" t="s">
        <v>67</v>
      </c>
      <c r="B33" s="7">
        <v>468</v>
      </c>
      <c r="C33" s="7">
        <v>0</v>
      </c>
      <c r="D33" s="7">
        <v>468</v>
      </c>
      <c r="E33" s="7">
        <v>399</v>
      </c>
      <c r="F33" s="7">
        <v>0</v>
      </c>
      <c r="G33" s="7">
        <v>399</v>
      </c>
      <c r="H33" s="8">
        <f t="shared" si="0"/>
        <v>-14.743589743589745</v>
      </c>
      <c r="I33" s="8">
        <f t="shared" si="1"/>
        <v>0</v>
      </c>
      <c r="J33" s="9">
        <f t="shared" si="2"/>
        <v>-14.743589743589745</v>
      </c>
    </row>
    <row r="34" spans="1:10" ht="15">
      <c r="A34" s="10" t="s">
        <v>28</v>
      </c>
      <c r="B34" s="3">
        <v>2328</v>
      </c>
      <c r="C34" s="3">
        <v>64</v>
      </c>
      <c r="D34" s="3">
        <v>2392</v>
      </c>
      <c r="E34" s="3">
        <v>3026</v>
      </c>
      <c r="F34" s="3">
        <v>393</v>
      </c>
      <c r="G34" s="3">
        <v>3419</v>
      </c>
      <c r="H34" s="4">
        <f t="shared" si="0"/>
        <v>29.982817869415808</v>
      </c>
      <c r="I34" s="4">
        <f t="shared" si="1"/>
        <v>514.0625</v>
      </c>
      <c r="J34" s="5">
        <f t="shared" si="2"/>
        <v>42.934782608695656</v>
      </c>
    </row>
    <row r="35" spans="1:10" ht="15">
      <c r="A35" s="6" t="s">
        <v>66</v>
      </c>
      <c r="B35" s="7">
        <v>577</v>
      </c>
      <c r="C35" s="7">
        <v>1</v>
      </c>
      <c r="D35" s="7">
        <v>578</v>
      </c>
      <c r="E35" s="7">
        <v>718</v>
      </c>
      <c r="F35" s="7">
        <v>0</v>
      </c>
      <c r="G35" s="7">
        <v>718</v>
      </c>
      <c r="H35" s="8">
        <f t="shared" si="0"/>
        <v>24.436741767764296</v>
      </c>
      <c r="I35" s="8">
        <f t="shared" si="1"/>
        <v>-100</v>
      </c>
      <c r="J35" s="9">
        <f t="shared" si="2"/>
        <v>24.22145328719723</v>
      </c>
    </row>
    <row r="36" spans="1:10" ht="15">
      <c r="A36" s="10" t="s">
        <v>29</v>
      </c>
      <c r="B36" s="3">
        <v>8239</v>
      </c>
      <c r="C36" s="3">
        <v>32</v>
      </c>
      <c r="D36" s="3">
        <v>8271</v>
      </c>
      <c r="E36" s="3">
        <v>11371</v>
      </c>
      <c r="F36" s="3">
        <v>39</v>
      </c>
      <c r="G36" s="3">
        <v>11410</v>
      </c>
      <c r="H36" s="4">
        <f t="shared" si="0"/>
        <v>38.01432212647166</v>
      </c>
      <c r="I36" s="4">
        <f t="shared" si="1"/>
        <v>21.875</v>
      </c>
      <c r="J36" s="5">
        <f t="shared" si="2"/>
        <v>37.951880062870266</v>
      </c>
    </row>
    <row r="37" spans="1:10" ht="15">
      <c r="A37" s="6" t="s">
        <v>30</v>
      </c>
      <c r="B37" s="7">
        <v>595</v>
      </c>
      <c r="C37" s="7">
        <v>1</v>
      </c>
      <c r="D37" s="7">
        <v>596</v>
      </c>
      <c r="E37" s="7">
        <v>726</v>
      </c>
      <c r="F37" s="7">
        <v>14</v>
      </c>
      <c r="G37" s="7">
        <v>740</v>
      </c>
      <c r="H37" s="8">
        <f t="shared" si="0"/>
        <v>22.016806722689076</v>
      </c>
      <c r="I37" s="8">
        <f t="shared" si="1"/>
        <v>1300</v>
      </c>
      <c r="J37" s="9">
        <f t="shared" si="2"/>
        <v>24.161073825503358</v>
      </c>
    </row>
    <row r="38" spans="1:10" ht="15">
      <c r="A38" s="10" t="s">
        <v>31</v>
      </c>
      <c r="B38" s="3">
        <v>1249</v>
      </c>
      <c r="C38" s="3">
        <v>2</v>
      </c>
      <c r="D38" s="3">
        <v>1251</v>
      </c>
      <c r="E38" s="3">
        <v>1427</v>
      </c>
      <c r="F38" s="3">
        <v>0</v>
      </c>
      <c r="G38" s="3">
        <v>1427</v>
      </c>
      <c r="H38" s="4">
        <f t="shared" si="0"/>
        <v>14.251401120896718</v>
      </c>
      <c r="I38" s="4">
        <f t="shared" si="1"/>
        <v>-100</v>
      </c>
      <c r="J38" s="5">
        <f t="shared" si="2"/>
        <v>14.068745003996803</v>
      </c>
    </row>
    <row r="39" spans="1:10" ht="15">
      <c r="A39" s="6" t="s">
        <v>32</v>
      </c>
      <c r="B39" s="7">
        <v>152</v>
      </c>
      <c r="C39" s="7">
        <v>2</v>
      </c>
      <c r="D39" s="7">
        <v>154</v>
      </c>
      <c r="E39" s="7">
        <v>257</v>
      </c>
      <c r="F39" s="7">
        <v>3</v>
      </c>
      <c r="G39" s="7">
        <v>260</v>
      </c>
      <c r="H39" s="8">
        <f t="shared" si="0"/>
        <v>69.07894736842105</v>
      </c>
      <c r="I39" s="8">
        <f t="shared" si="1"/>
        <v>50</v>
      </c>
      <c r="J39" s="9">
        <f t="shared" si="2"/>
        <v>68.83116883116884</v>
      </c>
    </row>
    <row r="40" spans="1:10" ht="15">
      <c r="A40" s="10" t="s">
        <v>33</v>
      </c>
      <c r="B40" s="3">
        <v>3063</v>
      </c>
      <c r="C40" s="3">
        <v>436</v>
      </c>
      <c r="D40" s="3">
        <v>3499</v>
      </c>
      <c r="E40" s="3">
        <v>4596</v>
      </c>
      <c r="F40" s="3">
        <v>1135</v>
      </c>
      <c r="G40" s="3">
        <v>5731</v>
      </c>
      <c r="H40" s="4">
        <f t="shared" si="0"/>
        <v>50.04897159647405</v>
      </c>
      <c r="I40" s="4">
        <f t="shared" si="1"/>
        <v>160.32110091743118</v>
      </c>
      <c r="J40" s="5">
        <f t="shared" si="2"/>
        <v>63.789654186910546</v>
      </c>
    </row>
    <row r="41" spans="1:10" ht="15">
      <c r="A41" s="6" t="s">
        <v>34</v>
      </c>
      <c r="B41" s="7">
        <v>1147</v>
      </c>
      <c r="C41" s="7">
        <v>5</v>
      </c>
      <c r="D41" s="7">
        <v>1152</v>
      </c>
      <c r="E41" s="7">
        <v>745</v>
      </c>
      <c r="F41" s="7">
        <v>7</v>
      </c>
      <c r="G41" s="7">
        <v>752</v>
      </c>
      <c r="H41" s="8">
        <f t="shared" si="0"/>
        <v>-35.04795117698343</v>
      </c>
      <c r="I41" s="8">
        <f t="shared" si="1"/>
        <v>40</v>
      </c>
      <c r="J41" s="9">
        <f t="shared" si="2"/>
        <v>-34.72222222222222</v>
      </c>
    </row>
    <row r="42" spans="1:10" ht="15">
      <c r="A42" s="10" t="s">
        <v>35</v>
      </c>
      <c r="B42" s="3">
        <v>1618</v>
      </c>
      <c r="C42" s="3">
        <v>92</v>
      </c>
      <c r="D42" s="3">
        <v>1710</v>
      </c>
      <c r="E42" s="3">
        <v>2370</v>
      </c>
      <c r="F42" s="3">
        <v>262</v>
      </c>
      <c r="G42" s="3">
        <v>2632</v>
      </c>
      <c r="H42" s="4">
        <f t="shared" si="0"/>
        <v>46.47713226205192</v>
      </c>
      <c r="I42" s="4">
        <f t="shared" si="1"/>
        <v>184.7826086956522</v>
      </c>
      <c r="J42" s="5">
        <f t="shared" si="2"/>
        <v>53.918128654970765</v>
      </c>
    </row>
    <row r="43" spans="1:10" ht="15">
      <c r="A43" s="6" t="s">
        <v>36</v>
      </c>
      <c r="B43" s="7">
        <v>1726</v>
      </c>
      <c r="C43" s="7">
        <v>22</v>
      </c>
      <c r="D43" s="7">
        <v>1748</v>
      </c>
      <c r="E43" s="7">
        <v>1931</v>
      </c>
      <c r="F43" s="7">
        <v>37</v>
      </c>
      <c r="G43" s="7">
        <v>1968</v>
      </c>
      <c r="H43" s="8">
        <f t="shared" si="0"/>
        <v>11.877172653534183</v>
      </c>
      <c r="I43" s="8">
        <f t="shared" si="1"/>
        <v>68.18181818181817</v>
      </c>
      <c r="J43" s="9">
        <f t="shared" si="2"/>
        <v>12.585812356979407</v>
      </c>
    </row>
    <row r="44" spans="1:10" ht="15">
      <c r="A44" s="10" t="s">
        <v>37</v>
      </c>
      <c r="B44" s="3">
        <v>1421</v>
      </c>
      <c r="C44" s="3">
        <v>7</v>
      </c>
      <c r="D44" s="3">
        <v>1428</v>
      </c>
      <c r="E44" s="3">
        <v>1661</v>
      </c>
      <c r="F44" s="3">
        <v>7</v>
      </c>
      <c r="G44" s="3">
        <v>1668</v>
      </c>
      <c r="H44" s="4">
        <f t="shared" si="0"/>
        <v>16.889514426460238</v>
      </c>
      <c r="I44" s="4">
        <f t="shared" si="1"/>
        <v>0</v>
      </c>
      <c r="J44" s="5">
        <f t="shared" si="2"/>
        <v>16.80672268907563</v>
      </c>
    </row>
    <row r="45" spans="1:10" ht="15">
      <c r="A45" s="6" t="s">
        <v>69</v>
      </c>
      <c r="B45" s="7">
        <v>886</v>
      </c>
      <c r="C45" s="7">
        <v>0</v>
      </c>
      <c r="D45" s="7">
        <v>886</v>
      </c>
      <c r="E45" s="7">
        <v>931</v>
      </c>
      <c r="F45" s="7">
        <v>0</v>
      </c>
      <c r="G45" s="7">
        <v>931</v>
      </c>
      <c r="H45" s="8">
        <f t="shared" si="0"/>
        <v>5.07900677200903</v>
      </c>
      <c r="I45" s="8">
        <f t="shared" si="1"/>
        <v>0</v>
      </c>
      <c r="J45" s="9">
        <f t="shared" si="2"/>
        <v>5.07900677200903</v>
      </c>
    </row>
    <row r="46" spans="1:10" ht="15">
      <c r="A46" s="10" t="s">
        <v>38</v>
      </c>
      <c r="B46" s="3">
        <v>4871</v>
      </c>
      <c r="C46" s="3">
        <v>83</v>
      </c>
      <c r="D46" s="3">
        <v>4954</v>
      </c>
      <c r="E46" s="3">
        <v>5512</v>
      </c>
      <c r="F46" s="3">
        <v>96</v>
      </c>
      <c r="G46" s="3">
        <v>5608</v>
      </c>
      <c r="H46" s="4">
        <f t="shared" si="0"/>
        <v>13.159515499897351</v>
      </c>
      <c r="I46" s="4">
        <f t="shared" si="1"/>
        <v>15.66265060240964</v>
      </c>
      <c r="J46" s="5">
        <f t="shared" si="2"/>
        <v>13.201453371013322</v>
      </c>
    </row>
    <row r="47" spans="1:10" ht="15">
      <c r="A47" s="6" t="s">
        <v>39</v>
      </c>
      <c r="B47" s="7">
        <v>1532</v>
      </c>
      <c r="C47" s="7">
        <v>2</v>
      </c>
      <c r="D47" s="7">
        <v>1534</v>
      </c>
      <c r="E47" s="7">
        <v>2318</v>
      </c>
      <c r="F47" s="7">
        <v>7</v>
      </c>
      <c r="G47" s="7">
        <v>2325</v>
      </c>
      <c r="H47" s="8">
        <f t="shared" si="0"/>
        <v>51.30548302872062</v>
      </c>
      <c r="I47" s="8">
        <f t="shared" si="1"/>
        <v>250</v>
      </c>
      <c r="J47" s="9">
        <f t="shared" si="2"/>
        <v>51.56453715775749</v>
      </c>
    </row>
    <row r="48" spans="1:10" ht="15">
      <c r="A48" s="10" t="s">
        <v>77</v>
      </c>
      <c r="B48" s="3">
        <v>0</v>
      </c>
      <c r="C48" s="3">
        <v>0</v>
      </c>
      <c r="D48" s="3">
        <v>0</v>
      </c>
      <c r="E48" s="3">
        <v>222</v>
      </c>
      <c r="F48" s="3">
        <v>7</v>
      </c>
      <c r="G48" s="3">
        <v>229</v>
      </c>
      <c r="H48" s="4">
        <f>+_xlfn.IFERROR(((E48-B48)/B48)*100,0)</f>
        <v>0</v>
      </c>
      <c r="I48" s="4">
        <f>+_xlfn.IFERROR(((F48-C48)/C48)*100,0)</f>
        <v>0</v>
      </c>
      <c r="J48" s="5">
        <f>+_xlfn.IFERROR(((G48-D48)/D48)*100,0)</f>
        <v>0</v>
      </c>
    </row>
    <row r="49" spans="1:10" ht="15">
      <c r="A49" s="6" t="s">
        <v>40</v>
      </c>
      <c r="B49" s="7">
        <v>3460</v>
      </c>
      <c r="C49" s="7">
        <v>214</v>
      </c>
      <c r="D49" s="7">
        <v>3674</v>
      </c>
      <c r="E49" s="7">
        <v>5027</v>
      </c>
      <c r="F49" s="7">
        <v>478</v>
      </c>
      <c r="G49" s="7">
        <v>5505</v>
      </c>
      <c r="H49" s="8">
        <f t="shared" si="0"/>
        <v>45.28901734104046</v>
      </c>
      <c r="I49" s="8">
        <f t="shared" si="1"/>
        <v>123.3644859813084</v>
      </c>
      <c r="J49" s="9">
        <f t="shared" si="2"/>
        <v>49.836690255851934</v>
      </c>
    </row>
    <row r="50" spans="1:10" ht="15">
      <c r="A50" s="10" t="s">
        <v>41</v>
      </c>
      <c r="B50" s="3">
        <v>160</v>
      </c>
      <c r="C50" s="3">
        <v>0</v>
      </c>
      <c r="D50" s="3">
        <v>160</v>
      </c>
      <c r="E50" s="3">
        <v>172</v>
      </c>
      <c r="F50" s="3">
        <v>0</v>
      </c>
      <c r="G50" s="3">
        <v>172</v>
      </c>
      <c r="H50" s="4">
        <f t="shared" si="0"/>
        <v>7.5</v>
      </c>
      <c r="I50" s="4">
        <f t="shared" si="1"/>
        <v>0</v>
      </c>
      <c r="J50" s="5">
        <f t="shared" si="2"/>
        <v>7.5</v>
      </c>
    </row>
    <row r="51" spans="1:10" ht="15">
      <c r="A51" s="6" t="s">
        <v>42</v>
      </c>
      <c r="B51" s="7">
        <v>272</v>
      </c>
      <c r="C51" s="7">
        <v>6</v>
      </c>
      <c r="D51" s="7">
        <v>278</v>
      </c>
      <c r="E51" s="7">
        <v>270</v>
      </c>
      <c r="F51" s="7">
        <v>0</v>
      </c>
      <c r="G51" s="7">
        <v>270</v>
      </c>
      <c r="H51" s="8">
        <f t="shared" si="0"/>
        <v>-0.7352941176470588</v>
      </c>
      <c r="I51" s="8">
        <f t="shared" si="1"/>
        <v>-100</v>
      </c>
      <c r="J51" s="9">
        <f t="shared" si="2"/>
        <v>-2.877697841726619</v>
      </c>
    </row>
    <row r="52" spans="1:10" ht="15">
      <c r="A52" s="10" t="s">
        <v>43</v>
      </c>
      <c r="B52" s="3">
        <v>1124</v>
      </c>
      <c r="C52" s="3">
        <v>13</v>
      </c>
      <c r="D52" s="3">
        <v>1137</v>
      </c>
      <c r="E52" s="3">
        <v>1225</v>
      </c>
      <c r="F52" s="3">
        <v>14</v>
      </c>
      <c r="G52" s="3">
        <v>1239</v>
      </c>
      <c r="H52" s="4">
        <f t="shared" si="0"/>
        <v>8.98576512455516</v>
      </c>
      <c r="I52" s="4">
        <f>+_xlfn.IFERROR(((F52-C52)/C52)*100,0)</f>
        <v>7.6923076923076925</v>
      </c>
      <c r="J52" s="5">
        <f t="shared" si="2"/>
        <v>8.970976253298153</v>
      </c>
    </row>
    <row r="53" spans="1:10" ht="15">
      <c r="A53" s="6" t="s">
        <v>72</v>
      </c>
      <c r="B53" s="7">
        <v>1816</v>
      </c>
      <c r="C53" s="7">
        <v>8</v>
      </c>
      <c r="D53" s="7">
        <v>1824</v>
      </c>
      <c r="E53" s="7">
        <v>1987</v>
      </c>
      <c r="F53" s="7">
        <v>2</v>
      </c>
      <c r="G53" s="7">
        <v>1989</v>
      </c>
      <c r="H53" s="8">
        <f t="shared" si="0"/>
        <v>9.416299559471366</v>
      </c>
      <c r="I53" s="8">
        <f t="shared" si="1"/>
        <v>-75</v>
      </c>
      <c r="J53" s="9">
        <f t="shared" si="2"/>
        <v>9.046052631578947</v>
      </c>
    </row>
    <row r="54" spans="1:10" ht="15">
      <c r="A54" s="10" t="s">
        <v>44</v>
      </c>
      <c r="B54" s="3">
        <v>2010</v>
      </c>
      <c r="C54" s="3">
        <v>2</v>
      </c>
      <c r="D54" s="3">
        <v>2012</v>
      </c>
      <c r="E54" s="3">
        <v>2164</v>
      </c>
      <c r="F54" s="3">
        <v>0</v>
      </c>
      <c r="G54" s="3">
        <v>2164</v>
      </c>
      <c r="H54" s="4">
        <f t="shared" si="0"/>
        <v>7.6616915422885565</v>
      </c>
      <c r="I54" s="4">
        <f t="shared" si="1"/>
        <v>-100</v>
      </c>
      <c r="J54" s="5">
        <f t="shared" si="2"/>
        <v>7.5546719681908545</v>
      </c>
    </row>
    <row r="55" spans="1:10" ht="15">
      <c r="A55" s="6" t="s">
        <v>70</v>
      </c>
      <c r="B55" s="7">
        <v>8557</v>
      </c>
      <c r="C55" s="7">
        <v>222</v>
      </c>
      <c r="D55" s="7">
        <v>8779</v>
      </c>
      <c r="E55" s="7">
        <v>8817</v>
      </c>
      <c r="F55" s="7">
        <v>228</v>
      </c>
      <c r="G55" s="7">
        <v>9045</v>
      </c>
      <c r="H55" s="8">
        <f t="shared" si="0"/>
        <v>3.0384480542246113</v>
      </c>
      <c r="I55" s="8">
        <f t="shared" si="1"/>
        <v>2.7027027027027026</v>
      </c>
      <c r="J55" s="9">
        <f t="shared" si="2"/>
        <v>3.0299578539697003</v>
      </c>
    </row>
    <row r="56" spans="1:10" ht="15">
      <c r="A56" s="10" t="s">
        <v>45</v>
      </c>
      <c r="B56" s="3">
        <v>241</v>
      </c>
      <c r="C56" s="3">
        <v>0</v>
      </c>
      <c r="D56" s="3">
        <v>241</v>
      </c>
      <c r="E56" s="3">
        <v>373</v>
      </c>
      <c r="F56" s="3">
        <v>0</v>
      </c>
      <c r="G56" s="3">
        <v>373</v>
      </c>
      <c r="H56" s="4">
        <f t="shared" si="0"/>
        <v>54.77178423236515</v>
      </c>
      <c r="I56" s="4">
        <f t="shared" si="1"/>
        <v>0</v>
      </c>
      <c r="J56" s="5">
        <f t="shared" si="2"/>
        <v>54.77178423236515</v>
      </c>
    </row>
    <row r="57" spans="1:10" ht="15">
      <c r="A57" s="6" t="s">
        <v>46</v>
      </c>
      <c r="B57" s="7">
        <v>2001</v>
      </c>
      <c r="C57" s="7">
        <v>0</v>
      </c>
      <c r="D57" s="7">
        <v>2001</v>
      </c>
      <c r="E57" s="7">
        <v>2052</v>
      </c>
      <c r="F57" s="7">
        <v>3</v>
      </c>
      <c r="G57" s="7">
        <v>2055</v>
      </c>
      <c r="H57" s="8">
        <f t="shared" si="0"/>
        <v>2.548725637181409</v>
      </c>
      <c r="I57" s="8">
        <f t="shared" si="1"/>
        <v>0</v>
      </c>
      <c r="J57" s="9">
        <f t="shared" si="2"/>
        <v>2.6986506746626686</v>
      </c>
    </row>
    <row r="58" spans="1:10" ht="15">
      <c r="A58" s="10" t="s">
        <v>47</v>
      </c>
      <c r="B58" s="3">
        <v>5609</v>
      </c>
      <c r="C58" s="3">
        <v>39</v>
      </c>
      <c r="D58" s="3">
        <v>5648</v>
      </c>
      <c r="E58" s="3">
        <v>4902</v>
      </c>
      <c r="F58" s="3">
        <v>31</v>
      </c>
      <c r="G58" s="3">
        <v>4933</v>
      </c>
      <c r="H58" s="4">
        <f t="shared" si="0"/>
        <v>-12.604742378320557</v>
      </c>
      <c r="I58" s="4">
        <f t="shared" si="1"/>
        <v>-20.51282051282051</v>
      </c>
      <c r="J58" s="5">
        <f t="shared" si="2"/>
        <v>-12.659348441926346</v>
      </c>
    </row>
    <row r="59" spans="1:10" ht="15">
      <c r="A59" s="6" t="s">
        <v>56</v>
      </c>
      <c r="B59" s="7">
        <v>227</v>
      </c>
      <c r="C59" s="7">
        <v>3</v>
      </c>
      <c r="D59" s="7">
        <v>230</v>
      </c>
      <c r="E59" s="7">
        <v>300</v>
      </c>
      <c r="F59" s="7">
        <v>35</v>
      </c>
      <c r="G59" s="7">
        <v>335</v>
      </c>
      <c r="H59" s="8">
        <f t="shared" si="0"/>
        <v>32.158590308370044</v>
      </c>
      <c r="I59" s="8">
        <f t="shared" si="1"/>
        <v>1066.6666666666665</v>
      </c>
      <c r="J59" s="9">
        <f t="shared" si="2"/>
        <v>45.65217391304348</v>
      </c>
    </row>
    <row r="60" spans="1:10" ht="15">
      <c r="A60" s="10" t="s">
        <v>57</v>
      </c>
      <c r="B60" s="3">
        <v>41</v>
      </c>
      <c r="C60" s="3">
        <v>13</v>
      </c>
      <c r="D60" s="3">
        <v>54</v>
      </c>
      <c r="E60" s="3">
        <v>137</v>
      </c>
      <c r="F60" s="3">
        <v>147</v>
      </c>
      <c r="G60" s="3">
        <v>284</v>
      </c>
      <c r="H60" s="4">
        <f t="shared" si="0"/>
        <v>234.14634146341461</v>
      </c>
      <c r="I60" s="4">
        <f t="shared" si="1"/>
        <v>1030.769230769231</v>
      </c>
      <c r="J60" s="5">
        <f t="shared" si="2"/>
        <v>425.925925925926</v>
      </c>
    </row>
    <row r="61" spans="1:18" ht="15">
      <c r="A61" s="11" t="s">
        <v>48</v>
      </c>
      <c r="B61" s="12">
        <f>B62-SUM(B6+B10+B20+B32+B59+B60+B5)</f>
        <v>156857</v>
      </c>
      <c r="C61" s="12">
        <f>C62-SUM(C6+C10+C20+C32+C59+C60+C5)</f>
        <v>30277</v>
      </c>
      <c r="D61" s="12">
        <f>D62-SUM(D6+D10+D20+D32+D59+D60+D5)</f>
        <v>187134</v>
      </c>
      <c r="E61" s="12">
        <f>E62-SUM(E6+E10+E20+E32+E59+E60+E5)</f>
        <v>197793</v>
      </c>
      <c r="F61" s="12">
        <f>F62-SUM(F6+F10+F20+F32+F59+F60+F5)</f>
        <v>60543</v>
      </c>
      <c r="G61" s="12">
        <f>G62-SUM(G6+G10+G20+G32+G59+G60+G5)</f>
        <v>258336</v>
      </c>
      <c r="H61" s="13">
        <f>+_xlfn.IFERROR(((E61-B61)/B61)*100,0)</f>
        <v>26.09765582664465</v>
      </c>
      <c r="I61" s="13">
        <f t="shared" si="1"/>
        <v>99.96366879149188</v>
      </c>
      <c r="J61" s="31">
        <f t="shared" si="2"/>
        <v>38.04867100580333</v>
      </c>
      <c r="K61" s="33"/>
      <c r="M61" s="56"/>
      <c r="N61" s="56"/>
      <c r="O61" s="56"/>
      <c r="P61" s="56"/>
      <c r="Q61" s="56"/>
      <c r="R61" s="56"/>
    </row>
    <row r="62" spans="1:18" ht="15">
      <c r="A62" s="14" t="s">
        <v>49</v>
      </c>
      <c r="B62" s="15">
        <f>SUM(B4:B60)</f>
        <v>222965</v>
      </c>
      <c r="C62" s="15">
        <f>SUM(C4:C60)</f>
        <v>109647</v>
      </c>
      <c r="D62" s="15">
        <f>SUM(D4:D60)</f>
        <v>332612</v>
      </c>
      <c r="E62" s="15">
        <f>SUM(E4:E60)</f>
        <v>290907</v>
      </c>
      <c r="F62" s="15">
        <f>SUM(F4:F60)</f>
        <v>212247</v>
      </c>
      <c r="G62" s="15">
        <f>SUM(G4:G60)</f>
        <v>503154</v>
      </c>
      <c r="H62" s="16">
        <f>+_xlfn.IFERROR(((E62-B62)/B62)*100,0)</f>
        <v>30.47204718229318</v>
      </c>
      <c r="I62" s="16">
        <f t="shared" si="1"/>
        <v>93.57301157350406</v>
      </c>
      <c r="J62" s="17">
        <f t="shared" si="2"/>
        <v>51.27355597513018</v>
      </c>
      <c r="M62" s="56"/>
      <c r="N62" s="56"/>
      <c r="O62" s="56"/>
      <c r="P62" s="56"/>
      <c r="Q62" s="56"/>
      <c r="R62" s="56"/>
    </row>
    <row r="63" spans="1:10" ht="15">
      <c r="A63" s="43" t="s">
        <v>50</v>
      </c>
      <c r="B63" s="18"/>
      <c r="C63" s="18"/>
      <c r="D63" s="55">
        <v>77748</v>
      </c>
      <c r="E63" s="18"/>
      <c r="F63" s="18"/>
      <c r="G63" s="55">
        <v>140187</v>
      </c>
      <c r="H63" s="44"/>
      <c r="I63" s="44"/>
      <c r="J63" s="40">
        <f>+_xlfn.IFERROR(((G63-D63)/D63)*100,0)</f>
        <v>80.30946133662601</v>
      </c>
    </row>
    <row r="64" spans="1:10" ht="15">
      <c r="A64" s="14" t="s">
        <v>51</v>
      </c>
      <c r="B64" s="15"/>
      <c r="C64" s="15"/>
      <c r="D64" s="15">
        <f>+D62+D63</f>
        <v>410360</v>
      </c>
      <c r="E64" s="15"/>
      <c r="F64" s="15"/>
      <c r="G64" s="15">
        <f>+G62+G63</f>
        <v>643341</v>
      </c>
      <c r="H64" s="42"/>
      <c r="I64" s="42"/>
      <c r="J64" s="41">
        <f>+_xlfn.IFERROR(((G64-D64)/D64)*100,0)</f>
        <v>56.77478311726289</v>
      </c>
    </row>
    <row r="65" spans="1:10" ht="15">
      <c r="A65" s="57"/>
      <c r="B65" s="58"/>
      <c r="C65" s="58"/>
      <c r="D65" s="58"/>
      <c r="E65" s="58"/>
      <c r="F65" s="58"/>
      <c r="G65" s="58"/>
      <c r="H65" s="58"/>
      <c r="I65" s="58"/>
      <c r="J65" s="59"/>
    </row>
    <row r="66" spans="1:10" ht="15.75" thickBot="1">
      <c r="A66" s="60"/>
      <c r="B66" s="61"/>
      <c r="C66" s="61"/>
      <c r="D66" s="61"/>
      <c r="E66" s="61"/>
      <c r="F66" s="61"/>
      <c r="G66" s="61"/>
      <c r="H66" s="61"/>
      <c r="I66" s="61"/>
      <c r="J66" s="62"/>
    </row>
    <row r="67" spans="1:10" ht="48.75" customHeight="1">
      <c r="A67" s="63" t="s">
        <v>71</v>
      </c>
      <c r="B67" s="63"/>
      <c r="C67" s="63"/>
      <c r="D67" s="63"/>
      <c r="E67" s="63"/>
      <c r="F67" s="63"/>
      <c r="G67" s="63"/>
      <c r="H67" s="63"/>
      <c r="I67" s="63"/>
      <c r="J67" s="63"/>
    </row>
    <row r="68" ht="15">
      <c r="A68" s="36"/>
    </row>
    <row r="69" spans="8:10" ht="15">
      <c r="H69" s="35"/>
      <c r="I69" s="35"/>
      <c r="J69" s="35"/>
    </row>
    <row r="70" spans="8:10" ht="15">
      <c r="H70" s="35"/>
      <c r="I70" s="35"/>
      <c r="J70" s="35"/>
    </row>
    <row r="71" spans="8:10" ht="15">
      <c r="H71" s="35"/>
      <c r="I71" s="35"/>
      <c r="J71" s="35"/>
    </row>
    <row r="72" spans="8:10" ht="15">
      <c r="H72" s="35"/>
      <c r="I72" s="35"/>
      <c r="J72" s="35"/>
    </row>
  </sheetData>
  <sheetProtection/>
  <mergeCells count="8">
    <mergeCell ref="A65:J65"/>
    <mergeCell ref="A66:J66"/>
    <mergeCell ref="A67:J67"/>
    <mergeCell ref="A1:J1"/>
    <mergeCell ref="A2:A3"/>
    <mergeCell ref="B2:D2"/>
    <mergeCell ref="E2:G2"/>
    <mergeCell ref="H2:J2"/>
  </mergeCells>
  <conditionalFormatting sqref="H4:J5">
    <cfRule type="cellIs" priority="12" dxfId="0" operator="equal">
      <formula>0</formula>
    </cfRule>
  </conditionalFormatting>
  <conditionalFormatting sqref="B4:C5 E4:G5">
    <cfRule type="cellIs" priority="13" dxfId="0" operator="equal">
      <formula>0</formula>
    </cfRule>
  </conditionalFormatting>
  <conditionalFormatting sqref="B6:C7 E6:G7">
    <cfRule type="cellIs" priority="11" dxfId="0" operator="equal">
      <formula>0</formula>
    </cfRule>
  </conditionalFormatting>
  <conditionalFormatting sqref="H6:J7">
    <cfRule type="cellIs" priority="10" dxfId="0" operator="equal">
      <formula>0</formula>
    </cfRule>
  </conditionalFormatting>
  <conditionalFormatting sqref="B8:C47 E8:G47">
    <cfRule type="cellIs" priority="9" dxfId="0" operator="equal">
      <formula>0</formula>
    </cfRule>
  </conditionalFormatting>
  <conditionalFormatting sqref="H8:J47">
    <cfRule type="cellIs" priority="8" dxfId="0" operator="equal">
      <formula>0</formula>
    </cfRule>
  </conditionalFormatting>
  <conditionalFormatting sqref="D4:D5">
    <cfRule type="cellIs" priority="7" dxfId="0" operator="equal">
      <formula>0</formula>
    </cfRule>
  </conditionalFormatting>
  <conditionalFormatting sqref="D6:D7">
    <cfRule type="cellIs" priority="6" dxfId="0" operator="equal">
      <formula>0</formula>
    </cfRule>
  </conditionalFormatting>
  <conditionalFormatting sqref="D8:D47">
    <cfRule type="cellIs" priority="5" dxfId="0" operator="equal">
      <formula>0</formula>
    </cfRule>
  </conditionalFormatting>
  <conditionalFormatting sqref="B48:C60 E48:G60">
    <cfRule type="cellIs" priority="4" dxfId="0" operator="equal">
      <formula>0</formula>
    </cfRule>
  </conditionalFormatting>
  <conditionalFormatting sqref="H49:J60">
    <cfRule type="cellIs" priority="3" dxfId="0" operator="equal">
      <formula>0</formula>
    </cfRule>
  </conditionalFormatting>
  <conditionalFormatting sqref="D48:D60">
    <cfRule type="cellIs" priority="2" dxfId="0" operator="equal">
      <formula>0</formula>
    </cfRule>
  </conditionalFormatting>
  <conditionalFormatting sqref="H48:J4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55" zoomScaleNormal="55" zoomScalePageLayoutView="0" workbookViewId="0" topLeftCell="A1">
      <selection activeCell="B4" sqref="B4:G60"/>
    </sheetView>
  </sheetViews>
  <sheetFormatPr defaultColWidth="9.140625" defaultRowHeight="15"/>
  <cols>
    <col min="1" max="1" width="37.00390625" style="0" customWidth="1"/>
    <col min="2" max="10" width="14.28125" style="0" customWidth="1"/>
  </cols>
  <sheetData>
    <row r="1" spans="1:10" ht="24.75" customHeight="1">
      <c r="A1" s="64" t="s">
        <v>63</v>
      </c>
      <c r="B1" s="65"/>
      <c r="C1" s="65"/>
      <c r="D1" s="65"/>
      <c r="E1" s="65"/>
      <c r="F1" s="65"/>
      <c r="G1" s="65"/>
      <c r="H1" s="65"/>
      <c r="I1" s="65"/>
      <c r="J1" s="66"/>
    </row>
    <row r="2" spans="1:10" ht="27" customHeight="1">
      <c r="A2" s="72" t="s">
        <v>1</v>
      </c>
      <c r="B2" s="69" t="s">
        <v>74</v>
      </c>
      <c r="C2" s="69"/>
      <c r="D2" s="69"/>
      <c r="E2" s="69" t="s">
        <v>75</v>
      </c>
      <c r="F2" s="69"/>
      <c r="G2" s="69"/>
      <c r="H2" s="70" t="s">
        <v>76</v>
      </c>
      <c r="I2" s="70"/>
      <c r="J2" s="71"/>
    </row>
    <row r="3" spans="1:10" ht="15">
      <c r="A3" s="73"/>
      <c r="B3" s="1" t="s">
        <v>2</v>
      </c>
      <c r="C3" s="1" t="s">
        <v>3</v>
      </c>
      <c r="D3" s="1" t="s">
        <v>4</v>
      </c>
      <c r="E3" s="1" t="s">
        <v>2</v>
      </c>
      <c r="F3" s="1" t="s">
        <v>3</v>
      </c>
      <c r="G3" s="1" t="s">
        <v>4</v>
      </c>
      <c r="H3" s="1" t="s">
        <v>2</v>
      </c>
      <c r="I3" s="1" t="s">
        <v>3</v>
      </c>
      <c r="J3" s="2" t="s">
        <v>4</v>
      </c>
    </row>
    <row r="4" spans="1:10" ht="15">
      <c r="A4" s="10" t="s">
        <v>5</v>
      </c>
      <c r="B4" s="3">
        <v>62</v>
      </c>
      <c r="C4" s="3">
        <v>8061</v>
      </c>
      <c r="D4" s="3">
        <v>8123</v>
      </c>
      <c r="E4" s="3">
        <v>8</v>
      </c>
      <c r="F4" s="3">
        <v>1396</v>
      </c>
      <c r="G4" s="3">
        <v>1404</v>
      </c>
      <c r="H4" s="4">
        <f>+_xlfn.IFERROR(((E4-B4)/B4)*100,)</f>
        <v>-87.09677419354838</v>
      </c>
      <c r="I4" s="4">
        <f>+_xlfn.IFERROR(((F4-C4)/C4)*100,)</f>
        <v>-82.68204937352685</v>
      </c>
      <c r="J4" s="45">
        <f>+_xlfn.IFERROR(((G4-D4)/D4)*100,)</f>
        <v>-82.71574541425582</v>
      </c>
    </row>
    <row r="5" spans="1:10" ht="15">
      <c r="A5" s="6" t="s">
        <v>68</v>
      </c>
      <c r="B5" s="7">
        <v>20192</v>
      </c>
      <c r="C5" s="7">
        <v>58393</v>
      </c>
      <c r="D5" s="7">
        <v>78585</v>
      </c>
      <c r="E5" s="7">
        <v>38687</v>
      </c>
      <c r="F5" s="7">
        <v>110499</v>
      </c>
      <c r="G5" s="7">
        <v>149186</v>
      </c>
      <c r="H5" s="8">
        <f>+_xlfn.IFERROR(((E5-B5)/B5)*100,)</f>
        <v>91.59568145800317</v>
      </c>
      <c r="I5" s="8">
        <f>+_xlfn.IFERROR(((F5-C5)/C5)*100,)</f>
        <v>89.23329851180793</v>
      </c>
      <c r="J5" s="9">
        <f>+_xlfn.IFERROR(((G5-D5)/D5)*100,)</f>
        <v>89.84030031176434</v>
      </c>
    </row>
    <row r="6" spans="1:10" ht="15">
      <c r="A6" s="10" t="s">
        <v>52</v>
      </c>
      <c r="B6" s="3">
        <v>33184</v>
      </c>
      <c r="C6" s="3">
        <v>18528</v>
      </c>
      <c r="D6" s="3">
        <v>51712</v>
      </c>
      <c r="E6" s="3">
        <v>37867</v>
      </c>
      <c r="F6" s="3">
        <v>37992</v>
      </c>
      <c r="G6" s="3">
        <v>75859</v>
      </c>
      <c r="H6" s="39">
        <f aca="true" t="shared" si="0" ref="H6:H60">+_xlfn.IFERROR(((E6-B6)/B6)*100,)</f>
        <v>14.112222757955642</v>
      </c>
      <c r="I6" s="4">
        <f aca="true" t="shared" si="1" ref="I6:I60">+_xlfn.IFERROR(((F6-C6)/C6)*100,)</f>
        <v>105.05181347150258</v>
      </c>
      <c r="J6" s="5">
        <f aca="true" t="shared" si="2" ref="J6:J60">+_xlfn.IFERROR(((G6-D6)/D6)*100,)</f>
        <v>46.6951577970297</v>
      </c>
    </row>
    <row r="7" spans="1:10" ht="15">
      <c r="A7" s="6" t="s">
        <v>6</v>
      </c>
      <c r="B7" s="7">
        <v>13090</v>
      </c>
      <c r="C7" s="7">
        <v>2011</v>
      </c>
      <c r="D7" s="7">
        <v>15101</v>
      </c>
      <c r="E7" s="7">
        <v>18537</v>
      </c>
      <c r="F7" s="7">
        <v>5044</v>
      </c>
      <c r="G7" s="7">
        <v>23581</v>
      </c>
      <c r="H7" s="8">
        <f t="shared" si="0"/>
        <v>41.611917494270436</v>
      </c>
      <c r="I7" s="8">
        <f t="shared" si="1"/>
        <v>150.82048731974143</v>
      </c>
      <c r="J7" s="9">
        <f t="shared" si="2"/>
        <v>56.15522150850937</v>
      </c>
    </row>
    <row r="8" spans="1:10" ht="15">
      <c r="A8" s="10" t="s">
        <v>7</v>
      </c>
      <c r="B8" s="3">
        <v>11691</v>
      </c>
      <c r="C8" s="3">
        <v>1821</v>
      </c>
      <c r="D8" s="3">
        <v>13512</v>
      </c>
      <c r="E8" s="3">
        <v>14948</v>
      </c>
      <c r="F8" s="3">
        <v>6411</v>
      </c>
      <c r="G8" s="3">
        <v>21359</v>
      </c>
      <c r="H8" s="4">
        <f t="shared" si="0"/>
        <v>27.85903686596527</v>
      </c>
      <c r="I8" s="4">
        <f t="shared" si="1"/>
        <v>252.05930807248765</v>
      </c>
      <c r="J8" s="5">
        <f t="shared" si="2"/>
        <v>58.07430432208407</v>
      </c>
    </row>
    <row r="9" spans="1:10" ht="15">
      <c r="A9" s="6" t="s">
        <v>8</v>
      </c>
      <c r="B9" s="7">
        <v>8335</v>
      </c>
      <c r="C9" s="7">
        <v>8628</v>
      </c>
      <c r="D9" s="7">
        <v>16963</v>
      </c>
      <c r="E9" s="7">
        <v>14254</v>
      </c>
      <c r="F9" s="7">
        <v>28596</v>
      </c>
      <c r="G9" s="7">
        <v>42850</v>
      </c>
      <c r="H9" s="8">
        <f t="shared" si="0"/>
        <v>71.0137972405519</v>
      </c>
      <c r="I9" s="8">
        <f t="shared" si="1"/>
        <v>231.432545201669</v>
      </c>
      <c r="J9" s="9">
        <f t="shared" si="2"/>
        <v>152.60861875847434</v>
      </c>
    </row>
    <row r="10" spans="1:10" ht="15">
      <c r="A10" s="10" t="s">
        <v>53</v>
      </c>
      <c r="B10" s="3">
        <v>647</v>
      </c>
      <c r="C10" s="3">
        <v>247</v>
      </c>
      <c r="D10" s="3">
        <v>894</v>
      </c>
      <c r="E10" s="3">
        <v>1125</v>
      </c>
      <c r="F10" s="3">
        <v>520</v>
      </c>
      <c r="G10" s="3">
        <v>1645</v>
      </c>
      <c r="H10" s="4">
        <f t="shared" si="0"/>
        <v>73.87944358578052</v>
      </c>
      <c r="I10" s="4">
        <f t="shared" si="1"/>
        <v>110.5263157894737</v>
      </c>
      <c r="J10" s="5">
        <f t="shared" si="2"/>
        <v>84.00447427293065</v>
      </c>
    </row>
    <row r="11" spans="1:10" ht="15">
      <c r="A11" s="6" t="s">
        <v>9</v>
      </c>
      <c r="B11" s="7">
        <v>1946</v>
      </c>
      <c r="C11" s="7">
        <v>239</v>
      </c>
      <c r="D11" s="7">
        <v>2185</v>
      </c>
      <c r="E11" s="7">
        <v>2922</v>
      </c>
      <c r="F11" s="7">
        <v>2558</v>
      </c>
      <c r="G11" s="7">
        <v>5480</v>
      </c>
      <c r="H11" s="8">
        <f t="shared" si="0"/>
        <v>50.15416238437821</v>
      </c>
      <c r="I11" s="8">
        <f t="shared" si="1"/>
        <v>970.2928870292886</v>
      </c>
      <c r="J11" s="9">
        <f t="shared" si="2"/>
        <v>150.80091533180777</v>
      </c>
    </row>
    <row r="12" spans="1:10" ht="15">
      <c r="A12" s="10" t="s">
        <v>10</v>
      </c>
      <c r="B12" s="3">
        <v>2432</v>
      </c>
      <c r="C12" s="3">
        <v>235</v>
      </c>
      <c r="D12" s="3">
        <v>2667</v>
      </c>
      <c r="E12" s="3">
        <v>3758</v>
      </c>
      <c r="F12" s="3">
        <v>1636</v>
      </c>
      <c r="G12" s="3">
        <v>5394</v>
      </c>
      <c r="H12" s="4">
        <f t="shared" si="0"/>
        <v>54.523026315789465</v>
      </c>
      <c r="I12" s="4">
        <f t="shared" si="1"/>
        <v>596.1702127659574</v>
      </c>
      <c r="J12" s="5">
        <f t="shared" si="2"/>
        <v>102.24971878515186</v>
      </c>
    </row>
    <row r="13" spans="1:10" ht="15">
      <c r="A13" s="6" t="s">
        <v>11</v>
      </c>
      <c r="B13" s="7">
        <v>6100</v>
      </c>
      <c r="C13" s="7">
        <v>411</v>
      </c>
      <c r="D13" s="7">
        <v>6511</v>
      </c>
      <c r="E13" s="7">
        <v>8699</v>
      </c>
      <c r="F13" s="7">
        <v>2201</v>
      </c>
      <c r="G13" s="7">
        <v>10900</v>
      </c>
      <c r="H13" s="8">
        <f t="shared" si="0"/>
        <v>42.60655737704918</v>
      </c>
      <c r="I13" s="8">
        <f t="shared" si="1"/>
        <v>435.52311435523114</v>
      </c>
      <c r="J13" s="9">
        <f t="shared" si="2"/>
        <v>67.40900015358623</v>
      </c>
    </row>
    <row r="14" spans="1:10" ht="15">
      <c r="A14" s="10" t="s">
        <v>12</v>
      </c>
      <c r="B14" s="3">
        <v>4645</v>
      </c>
      <c r="C14" s="3">
        <v>47</v>
      </c>
      <c r="D14" s="3">
        <v>4692</v>
      </c>
      <c r="E14" s="3">
        <v>6213</v>
      </c>
      <c r="F14" s="3">
        <v>509</v>
      </c>
      <c r="G14" s="3">
        <v>6722</v>
      </c>
      <c r="H14" s="4">
        <f t="shared" si="0"/>
        <v>33.75672766415501</v>
      </c>
      <c r="I14" s="4">
        <f t="shared" si="1"/>
        <v>982.9787234042553</v>
      </c>
      <c r="J14" s="5">
        <f t="shared" si="2"/>
        <v>43.265132139812444</v>
      </c>
    </row>
    <row r="15" spans="1:10" ht="15">
      <c r="A15" s="6" t="s">
        <v>13</v>
      </c>
      <c r="B15" s="7">
        <v>1881</v>
      </c>
      <c r="C15" s="7">
        <v>12</v>
      </c>
      <c r="D15" s="7">
        <v>1893</v>
      </c>
      <c r="E15" s="7">
        <v>2260</v>
      </c>
      <c r="F15" s="7">
        <v>21</v>
      </c>
      <c r="G15" s="7">
        <v>2281</v>
      </c>
      <c r="H15" s="8">
        <f t="shared" si="0"/>
        <v>20.148856990962255</v>
      </c>
      <c r="I15" s="8">
        <f t="shared" si="1"/>
        <v>75</v>
      </c>
      <c r="J15" s="9">
        <f t="shared" si="2"/>
        <v>20.496566296883252</v>
      </c>
    </row>
    <row r="16" spans="1:10" ht="15">
      <c r="A16" s="10" t="s">
        <v>14</v>
      </c>
      <c r="B16" s="3">
        <v>3704</v>
      </c>
      <c r="C16" s="3">
        <v>87</v>
      </c>
      <c r="D16" s="3">
        <v>3791</v>
      </c>
      <c r="E16" s="3">
        <v>5189</v>
      </c>
      <c r="F16" s="3">
        <v>704</v>
      </c>
      <c r="G16" s="3">
        <v>5893</v>
      </c>
      <c r="H16" s="4">
        <f t="shared" si="0"/>
        <v>40.09179265658747</v>
      </c>
      <c r="I16" s="4">
        <f t="shared" si="1"/>
        <v>709.1954022988506</v>
      </c>
      <c r="J16" s="5">
        <f t="shared" si="2"/>
        <v>55.44711158005803</v>
      </c>
    </row>
    <row r="17" spans="1:10" ht="15">
      <c r="A17" s="6" t="s">
        <v>15</v>
      </c>
      <c r="B17" s="7">
        <v>340</v>
      </c>
      <c r="C17" s="7">
        <v>0</v>
      </c>
      <c r="D17" s="7">
        <v>340</v>
      </c>
      <c r="E17" s="7">
        <v>499</v>
      </c>
      <c r="F17" s="7">
        <v>1</v>
      </c>
      <c r="G17" s="7">
        <v>500</v>
      </c>
      <c r="H17" s="8">
        <f t="shared" si="0"/>
        <v>46.76470588235294</v>
      </c>
      <c r="I17" s="8">
        <f t="shared" si="1"/>
        <v>0</v>
      </c>
      <c r="J17" s="9">
        <f t="shared" si="2"/>
        <v>47.05882352941176</v>
      </c>
    </row>
    <row r="18" spans="1:10" ht="15">
      <c r="A18" s="10" t="s">
        <v>16</v>
      </c>
      <c r="B18" s="3">
        <v>625</v>
      </c>
      <c r="C18" s="3">
        <v>0</v>
      </c>
      <c r="D18" s="3">
        <v>625</v>
      </c>
      <c r="E18" s="3">
        <v>480</v>
      </c>
      <c r="F18" s="3">
        <v>0</v>
      </c>
      <c r="G18" s="3">
        <v>480</v>
      </c>
      <c r="H18" s="4">
        <f t="shared" si="0"/>
        <v>-23.200000000000003</v>
      </c>
      <c r="I18" s="4">
        <f t="shared" si="1"/>
        <v>0</v>
      </c>
      <c r="J18" s="5">
        <f t="shared" si="2"/>
        <v>-23.200000000000003</v>
      </c>
    </row>
    <row r="19" spans="1:10" ht="15">
      <c r="A19" s="6" t="s">
        <v>17</v>
      </c>
      <c r="B19" s="7">
        <v>187</v>
      </c>
      <c r="C19" s="7">
        <v>55</v>
      </c>
      <c r="D19" s="7">
        <v>242</v>
      </c>
      <c r="E19" s="7">
        <v>256</v>
      </c>
      <c r="F19" s="7">
        <v>23</v>
      </c>
      <c r="G19" s="7">
        <v>279</v>
      </c>
      <c r="H19" s="8">
        <f t="shared" si="0"/>
        <v>36.898395721925134</v>
      </c>
      <c r="I19" s="8">
        <f t="shared" si="1"/>
        <v>-58.18181818181818</v>
      </c>
      <c r="J19" s="9">
        <f t="shared" si="2"/>
        <v>15.289256198347106</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343</v>
      </c>
      <c r="C21" s="7">
        <v>0</v>
      </c>
      <c r="D21" s="7">
        <v>343</v>
      </c>
      <c r="E21" s="7">
        <v>643</v>
      </c>
      <c r="F21" s="7">
        <v>0</v>
      </c>
      <c r="G21" s="7">
        <v>643</v>
      </c>
      <c r="H21" s="8">
        <f t="shared" si="0"/>
        <v>87.46355685131195</v>
      </c>
      <c r="I21" s="8">
        <f t="shared" si="1"/>
        <v>0</v>
      </c>
      <c r="J21" s="9">
        <f t="shared" si="2"/>
        <v>87.46355685131195</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1216</v>
      </c>
      <c r="C23" s="7">
        <v>0</v>
      </c>
      <c r="D23" s="7">
        <v>1216</v>
      </c>
      <c r="E23" s="7">
        <v>1062</v>
      </c>
      <c r="F23" s="7">
        <v>0</v>
      </c>
      <c r="G23" s="7">
        <v>1062</v>
      </c>
      <c r="H23" s="8">
        <f t="shared" si="0"/>
        <v>-12.664473684210526</v>
      </c>
      <c r="I23" s="8">
        <f t="shared" si="1"/>
        <v>0</v>
      </c>
      <c r="J23" s="9">
        <f t="shared" si="2"/>
        <v>-12.664473684210526</v>
      </c>
    </row>
    <row r="24" spans="1:10" ht="15">
      <c r="A24" s="10" t="s">
        <v>21</v>
      </c>
      <c r="B24" s="3">
        <v>394</v>
      </c>
      <c r="C24" s="3">
        <v>0</v>
      </c>
      <c r="D24" s="3">
        <v>394</v>
      </c>
      <c r="E24" s="3">
        <v>386</v>
      </c>
      <c r="F24" s="3">
        <v>0</v>
      </c>
      <c r="G24" s="3">
        <v>386</v>
      </c>
      <c r="H24" s="4">
        <f t="shared" si="0"/>
        <v>-2.030456852791878</v>
      </c>
      <c r="I24" s="4">
        <f t="shared" si="1"/>
        <v>0</v>
      </c>
      <c r="J24" s="5">
        <f t="shared" si="2"/>
        <v>-2.030456852791878</v>
      </c>
    </row>
    <row r="25" spans="1:10" ht="15">
      <c r="A25" s="6" t="s">
        <v>22</v>
      </c>
      <c r="B25" s="7">
        <v>26</v>
      </c>
      <c r="C25" s="7">
        <v>2</v>
      </c>
      <c r="D25" s="7">
        <v>28</v>
      </c>
      <c r="E25" s="7">
        <v>258</v>
      </c>
      <c r="F25" s="7">
        <v>2</v>
      </c>
      <c r="G25" s="7">
        <v>260</v>
      </c>
      <c r="H25" s="8">
        <f t="shared" si="0"/>
        <v>892.3076923076924</v>
      </c>
      <c r="I25" s="8">
        <f t="shared" si="1"/>
        <v>0</v>
      </c>
      <c r="J25" s="9">
        <f t="shared" si="2"/>
        <v>828.5714285714287</v>
      </c>
    </row>
    <row r="26" spans="1:10" ht="15">
      <c r="A26" s="10" t="s">
        <v>23</v>
      </c>
      <c r="B26" s="3">
        <v>155</v>
      </c>
      <c r="C26" s="3">
        <v>0</v>
      </c>
      <c r="D26" s="3">
        <v>155</v>
      </c>
      <c r="E26" s="3">
        <v>292</v>
      </c>
      <c r="F26" s="3">
        <v>0</v>
      </c>
      <c r="G26" s="3">
        <v>292</v>
      </c>
      <c r="H26" s="4">
        <f t="shared" si="0"/>
        <v>88.38709677419355</v>
      </c>
      <c r="I26" s="4">
        <f t="shared" si="1"/>
        <v>0</v>
      </c>
      <c r="J26" s="5">
        <f t="shared" si="2"/>
        <v>88.38709677419355</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693</v>
      </c>
      <c r="C28" s="3">
        <v>38</v>
      </c>
      <c r="D28" s="3">
        <v>731</v>
      </c>
      <c r="E28" s="3">
        <v>1178</v>
      </c>
      <c r="F28" s="3">
        <v>128</v>
      </c>
      <c r="G28" s="3">
        <v>1306</v>
      </c>
      <c r="H28" s="4">
        <f t="shared" si="0"/>
        <v>69.98556998556998</v>
      </c>
      <c r="I28" s="4">
        <f t="shared" si="1"/>
        <v>236.84210526315786</v>
      </c>
      <c r="J28" s="5">
        <f t="shared" si="2"/>
        <v>78.6593707250342</v>
      </c>
    </row>
    <row r="29" spans="1:10" ht="15">
      <c r="A29" s="6" t="s">
        <v>26</v>
      </c>
      <c r="B29" s="7">
        <v>2996</v>
      </c>
      <c r="C29" s="7">
        <v>23</v>
      </c>
      <c r="D29" s="7">
        <v>3019</v>
      </c>
      <c r="E29" s="7">
        <v>3632</v>
      </c>
      <c r="F29" s="7">
        <v>219</v>
      </c>
      <c r="G29" s="7">
        <v>3851</v>
      </c>
      <c r="H29" s="8">
        <f t="shared" si="0"/>
        <v>21.2283044058745</v>
      </c>
      <c r="I29" s="8">
        <f t="shared" si="1"/>
        <v>852.1739130434784</v>
      </c>
      <c r="J29" s="9">
        <f t="shared" si="2"/>
        <v>27.558794302749256</v>
      </c>
    </row>
    <row r="30" spans="1:10" ht="15">
      <c r="A30" s="10" t="s">
        <v>27</v>
      </c>
      <c r="B30" s="3">
        <v>1398</v>
      </c>
      <c r="C30" s="3">
        <v>13</v>
      </c>
      <c r="D30" s="3">
        <v>1411</v>
      </c>
      <c r="E30" s="3">
        <v>1277</v>
      </c>
      <c r="F30" s="3">
        <v>52</v>
      </c>
      <c r="G30" s="3">
        <v>1329</v>
      </c>
      <c r="H30" s="4">
        <f t="shared" si="0"/>
        <v>-8.6552217453505</v>
      </c>
      <c r="I30" s="4">
        <f t="shared" si="1"/>
        <v>300</v>
      </c>
      <c r="J30" s="5">
        <f t="shared" si="2"/>
        <v>-5.811481218993621</v>
      </c>
    </row>
    <row r="31" spans="1:10" ht="15">
      <c r="A31" s="6" t="s">
        <v>73</v>
      </c>
      <c r="B31" s="7">
        <v>630</v>
      </c>
      <c r="C31" s="7">
        <v>32</v>
      </c>
      <c r="D31" s="7">
        <v>662</v>
      </c>
      <c r="E31" s="7">
        <v>789</v>
      </c>
      <c r="F31" s="7">
        <v>46</v>
      </c>
      <c r="G31" s="7">
        <v>835</v>
      </c>
      <c r="H31" s="8">
        <f t="shared" si="0"/>
        <v>25.238095238095237</v>
      </c>
      <c r="I31" s="8">
        <f t="shared" si="1"/>
        <v>43.75</v>
      </c>
      <c r="J31" s="9">
        <f t="shared" si="2"/>
        <v>26.132930513595166</v>
      </c>
    </row>
    <row r="32" spans="1:10" ht="15">
      <c r="A32" s="10" t="s">
        <v>55</v>
      </c>
      <c r="B32" s="3">
        <v>2</v>
      </c>
      <c r="C32" s="3">
        <v>97</v>
      </c>
      <c r="D32" s="3">
        <v>99</v>
      </c>
      <c r="E32" s="3">
        <v>0</v>
      </c>
      <c r="F32" s="3">
        <v>163</v>
      </c>
      <c r="G32" s="3">
        <v>163</v>
      </c>
      <c r="H32" s="4">
        <f t="shared" si="0"/>
        <v>-100</v>
      </c>
      <c r="I32" s="4">
        <f t="shared" si="1"/>
        <v>68.04123711340206</v>
      </c>
      <c r="J32" s="5">
        <f t="shared" si="2"/>
        <v>64.64646464646465</v>
      </c>
    </row>
    <row r="33" spans="1:10" ht="15">
      <c r="A33" s="6" t="s">
        <v>67</v>
      </c>
      <c r="B33" s="7">
        <v>262</v>
      </c>
      <c r="C33" s="7">
        <v>0</v>
      </c>
      <c r="D33" s="7">
        <v>262</v>
      </c>
      <c r="E33" s="7">
        <v>304</v>
      </c>
      <c r="F33" s="7">
        <v>0</v>
      </c>
      <c r="G33" s="7">
        <v>304</v>
      </c>
      <c r="H33" s="8">
        <f t="shared" si="0"/>
        <v>16.030534351145036</v>
      </c>
      <c r="I33" s="8">
        <f t="shared" si="1"/>
        <v>0</v>
      </c>
      <c r="J33" s="9">
        <f t="shared" si="2"/>
        <v>16.030534351145036</v>
      </c>
    </row>
    <row r="34" spans="1:10" ht="15">
      <c r="A34" s="10" t="s">
        <v>28</v>
      </c>
      <c r="B34" s="3">
        <v>1846</v>
      </c>
      <c r="C34" s="3">
        <v>44</v>
      </c>
      <c r="D34" s="3">
        <v>1890</v>
      </c>
      <c r="E34" s="3">
        <v>2784</v>
      </c>
      <c r="F34" s="3">
        <v>392</v>
      </c>
      <c r="G34" s="3">
        <v>3176</v>
      </c>
      <c r="H34" s="4">
        <f t="shared" si="0"/>
        <v>50.812567713976165</v>
      </c>
      <c r="I34" s="4">
        <f t="shared" si="1"/>
        <v>790.9090909090909</v>
      </c>
      <c r="J34" s="5">
        <f t="shared" si="2"/>
        <v>68.04232804232804</v>
      </c>
    </row>
    <row r="35" spans="1:10" ht="15">
      <c r="A35" s="6" t="s">
        <v>66</v>
      </c>
      <c r="B35" s="7">
        <v>373</v>
      </c>
      <c r="C35" s="7">
        <v>0</v>
      </c>
      <c r="D35" s="7">
        <v>373</v>
      </c>
      <c r="E35" s="7">
        <v>423</v>
      </c>
      <c r="F35" s="7">
        <v>0</v>
      </c>
      <c r="G35" s="7">
        <v>423</v>
      </c>
      <c r="H35" s="8">
        <f t="shared" si="0"/>
        <v>13.404825737265416</v>
      </c>
      <c r="I35" s="8">
        <f t="shared" si="1"/>
        <v>0</v>
      </c>
      <c r="J35" s="9">
        <f t="shared" si="2"/>
        <v>13.404825737265416</v>
      </c>
    </row>
    <row r="36" spans="1:10" ht="15">
      <c r="A36" s="10" t="s">
        <v>29</v>
      </c>
      <c r="B36" s="3">
        <v>111</v>
      </c>
      <c r="C36" s="3">
        <v>8</v>
      </c>
      <c r="D36" s="3">
        <v>119</v>
      </c>
      <c r="E36" s="3">
        <v>159</v>
      </c>
      <c r="F36" s="3">
        <v>29</v>
      </c>
      <c r="G36" s="3">
        <v>188</v>
      </c>
      <c r="H36" s="4">
        <f t="shared" si="0"/>
        <v>43.24324324324324</v>
      </c>
      <c r="I36" s="4">
        <f t="shared" si="1"/>
        <v>262.5</v>
      </c>
      <c r="J36" s="5">
        <f t="shared" si="2"/>
        <v>57.98319327731093</v>
      </c>
    </row>
    <row r="37" spans="1:10" ht="15">
      <c r="A37" s="6" t="s">
        <v>30</v>
      </c>
      <c r="B37" s="7">
        <v>404</v>
      </c>
      <c r="C37" s="7">
        <v>0</v>
      </c>
      <c r="D37" s="7">
        <v>404</v>
      </c>
      <c r="E37" s="7">
        <v>509</v>
      </c>
      <c r="F37" s="7">
        <v>0</v>
      </c>
      <c r="G37" s="7">
        <v>509</v>
      </c>
      <c r="H37" s="8">
        <f t="shared" si="0"/>
        <v>25.99009900990099</v>
      </c>
      <c r="I37" s="8">
        <f t="shared" si="1"/>
        <v>0</v>
      </c>
      <c r="J37" s="9">
        <f t="shared" si="2"/>
        <v>25.99009900990099</v>
      </c>
    </row>
    <row r="38" spans="1:10" ht="15">
      <c r="A38" s="10" t="s">
        <v>31</v>
      </c>
      <c r="B38" s="3">
        <v>1070</v>
      </c>
      <c r="C38" s="3">
        <v>0</v>
      </c>
      <c r="D38" s="3">
        <v>1070</v>
      </c>
      <c r="E38" s="3">
        <v>1322</v>
      </c>
      <c r="F38" s="3">
        <v>0</v>
      </c>
      <c r="G38" s="3">
        <v>1322</v>
      </c>
      <c r="H38" s="4">
        <f t="shared" si="0"/>
        <v>23.551401869158877</v>
      </c>
      <c r="I38" s="4">
        <f t="shared" si="1"/>
        <v>0</v>
      </c>
      <c r="J38" s="5">
        <f t="shared" si="2"/>
        <v>23.551401869158877</v>
      </c>
    </row>
    <row r="39" spans="1:10" ht="15">
      <c r="A39" s="6" t="s">
        <v>32</v>
      </c>
      <c r="B39" s="7">
        <v>75</v>
      </c>
      <c r="C39" s="7">
        <v>2</v>
      </c>
      <c r="D39" s="7">
        <v>77</v>
      </c>
      <c r="E39" s="7">
        <v>204</v>
      </c>
      <c r="F39" s="7">
        <v>0</v>
      </c>
      <c r="G39" s="7">
        <v>204</v>
      </c>
      <c r="H39" s="8">
        <f t="shared" si="0"/>
        <v>172</v>
      </c>
      <c r="I39" s="8">
        <f t="shared" si="1"/>
        <v>-100</v>
      </c>
      <c r="J39" s="9">
        <f t="shared" si="2"/>
        <v>164.93506493506493</v>
      </c>
    </row>
    <row r="40" spans="1:10" ht="15">
      <c r="A40" s="10" t="s">
        <v>33</v>
      </c>
      <c r="B40" s="3">
        <v>2924</v>
      </c>
      <c r="C40" s="3">
        <v>412</v>
      </c>
      <c r="D40" s="3">
        <v>3336</v>
      </c>
      <c r="E40" s="3">
        <v>4421</v>
      </c>
      <c r="F40" s="3">
        <v>1126</v>
      </c>
      <c r="G40" s="3">
        <v>5547</v>
      </c>
      <c r="H40" s="4">
        <f t="shared" si="0"/>
        <v>51.1969904240766</v>
      </c>
      <c r="I40" s="4">
        <f t="shared" si="1"/>
        <v>173.3009708737864</v>
      </c>
      <c r="J40" s="5">
        <f t="shared" si="2"/>
        <v>66.27697841726618</v>
      </c>
    </row>
    <row r="41" spans="1:10" ht="15">
      <c r="A41" s="6" t="s">
        <v>34</v>
      </c>
      <c r="B41" s="7">
        <v>0</v>
      </c>
      <c r="C41" s="7">
        <v>0</v>
      </c>
      <c r="D41" s="7">
        <v>0</v>
      </c>
      <c r="E41" s="7">
        <v>0</v>
      </c>
      <c r="F41" s="7">
        <v>0</v>
      </c>
      <c r="G41" s="7">
        <v>0</v>
      </c>
      <c r="H41" s="8">
        <f t="shared" si="0"/>
        <v>0</v>
      </c>
      <c r="I41" s="8">
        <f t="shared" si="1"/>
        <v>0</v>
      </c>
      <c r="J41" s="9">
        <f t="shared" si="2"/>
        <v>0</v>
      </c>
    </row>
    <row r="42" spans="1:10" ht="15">
      <c r="A42" s="10" t="s">
        <v>35</v>
      </c>
      <c r="B42" s="3">
        <v>1346</v>
      </c>
      <c r="C42" s="3">
        <v>80</v>
      </c>
      <c r="D42" s="3">
        <v>1426</v>
      </c>
      <c r="E42" s="3">
        <v>1909</v>
      </c>
      <c r="F42" s="3">
        <v>241</v>
      </c>
      <c r="G42" s="3">
        <v>2150</v>
      </c>
      <c r="H42" s="4">
        <f t="shared" si="0"/>
        <v>41.82763744427935</v>
      </c>
      <c r="I42" s="4">
        <f t="shared" si="1"/>
        <v>201.25000000000003</v>
      </c>
      <c r="J42" s="5">
        <f t="shared" si="2"/>
        <v>50.771388499298745</v>
      </c>
    </row>
    <row r="43" spans="1:10" ht="15">
      <c r="A43" s="6" t="s">
        <v>36</v>
      </c>
      <c r="B43" s="7">
        <v>1422</v>
      </c>
      <c r="C43" s="7">
        <v>6</v>
      </c>
      <c r="D43" s="7">
        <v>1428</v>
      </c>
      <c r="E43" s="7">
        <v>1667</v>
      </c>
      <c r="F43" s="7">
        <v>11</v>
      </c>
      <c r="G43" s="7">
        <v>1678</v>
      </c>
      <c r="H43" s="38">
        <f t="shared" si="0"/>
        <v>17.229254571026722</v>
      </c>
      <c r="I43" s="8">
        <f t="shared" si="1"/>
        <v>83.33333333333334</v>
      </c>
      <c r="J43" s="9">
        <f t="shared" si="2"/>
        <v>17.507002801120446</v>
      </c>
    </row>
    <row r="44" spans="1:10" ht="15">
      <c r="A44" s="10" t="s">
        <v>37</v>
      </c>
      <c r="B44" s="3">
        <v>1327</v>
      </c>
      <c r="C44" s="3">
        <v>0</v>
      </c>
      <c r="D44" s="3">
        <v>1327</v>
      </c>
      <c r="E44" s="3">
        <v>1591</v>
      </c>
      <c r="F44" s="3">
        <v>7</v>
      </c>
      <c r="G44" s="3">
        <v>1598</v>
      </c>
      <c r="H44" s="4">
        <f t="shared" si="0"/>
        <v>19.89449886963075</v>
      </c>
      <c r="I44" s="4">
        <f t="shared" si="1"/>
        <v>0</v>
      </c>
      <c r="J44" s="5">
        <f t="shared" si="2"/>
        <v>20.422004521477017</v>
      </c>
    </row>
    <row r="45" spans="1:10" ht="15">
      <c r="A45" s="6" t="s">
        <v>69</v>
      </c>
      <c r="B45" s="7">
        <v>821</v>
      </c>
      <c r="C45" s="7">
        <v>0</v>
      </c>
      <c r="D45" s="7">
        <v>821</v>
      </c>
      <c r="E45" s="7">
        <v>853</v>
      </c>
      <c r="F45" s="7">
        <v>0</v>
      </c>
      <c r="G45" s="7">
        <v>853</v>
      </c>
      <c r="H45" s="8">
        <f t="shared" si="0"/>
        <v>3.8976857490864796</v>
      </c>
      <c r="I45" s="8">
        <f t="shared" si="1"/>
        <v>0</v>
      </c>
      <c r="J45" s="9">
        <f t="shared" si="2"/>
        <v>3.8976857490864796</v>
      </c>
    </row>
    <row r="46" spans="1:10" ht="15">
      <c r="A46" s="10" t="s">
        <v>38</v>
      </c>
      <c r="B46" s="3">
        <v>398</v>
      </c>
      <c r="C46" s="3">
        <v>52</v>
      </c>
      <c r="D46" s="3">
        <v>450</v>
      </c>
      <c r="E46" s="3">
        <v>1041</v>
      </c>
      <c r="F46" s="3">
        <v>77</v>
      </c>
      <c r="G46" s="3">
        <v>1118</v>
      </c>
      <c r="H46" s="4">
        <f t="shared" si="0"/>
        <v>161.55778894472363</v>
      </c>
      <c r="I46" s="4">
        <f t="shared" si="1"/>
        <v>48.07692307692308</v>
      </c>
      <c r="J46" s="5">
        <f t="shared" si="2"/>
        <v>148.44444444444446</v>
      </c>
    </row>
    <row r="47" spans="1:10" ht="15">
      <c r="A47" s="6" t="s">
        <v>39</v>
      </c>
      <c r="B47" s="7">
        <v>1369</v>
      </c>
      <c r="C47" s="7">
        <v>0</v>
      </c>
      <c r="D47" s="7">
        <v>1369</v>
      </c>
      <c r="E47" s="7">
        <v>2056</v>
      </c>
      <c r="F47" s="7">
        <v>2</v>
      </c>
      <c r="G47" s="7">
        <v>2058</v>
      </c>
      <c r="H47" s="8">
        <f t="shared" si="0"/>
        <v>50.18261504747991</v>
      </c>
      <c r="I47" s="8">
        <f t="shared" si="1"/>
        <v>0</v>
      </c>
      <c r="J47" s="9">
        <f t="shared" si="2"/>
        <v>50.32870708546384</v>
      </c>
    </row>
    <row r="48" spans="1:10" ht="15">
      <c r="A48" s="10" t="s">
        <v>77</v>
      </c>
      <c r="B48" s="3">
        <v>0</v>
      </c>
      <c r="C48" s="3">
        <v>0</v>
      </c>
      <c r="D48" s="3">
        <v>0</v>
      </c>
      <c r="E48" s="3">
        <v>186</v>
      </c>
      <c r="F48" s="3">
        <v>0</v>
      </c>
      <c r="G48" s="3">
        <v>186</v>
      </c>
      <c r="H48" s="4">
        <f>+_xlfn.IFERROR(((E48-B48)/B48)*100,)</f>
        <v>0</v>
      </c>
      <c r="I48" s="4">
        <f>+_xlfn.IFERROR(((F48-C48)/C48)*100,)</f>
        <v>0</v>
      </c>
      <c r="J48" s="5">
        <f>+_xlfn.IFERROR(((G48-D48)/D48)*100,)</f>
        <v>0</v>
      </c>
    </row>
    <row r="49" spans="1:10" ht="15">
      <c r="A49" s="6" t="s">
        <v>40</v>
      </c>
      <c r="B49" s="7">
        <v>2102</v>
      </c>
      <c r="C49" s="7">
        <v>148</v>
      </c>
      <c r="D49" s="7">
        <v>2250</v>
      </c>
      <c r="E49" s="7">
        <v>2897</v>
      </c>
      <c r="F49" s="7">
        <v>392</v>
      </c>
      <c r="G49" s="7">
        <v>3289</v>
      </c>
      <c r="H49" s="8">
        <f t="shared" si="0"/>
        <v>37.82112274024738</v>
      </c>
      <c r="I49" s="8">
        <f t="shared" si="1"/>
        <v>164.86486486486487</v>
      </c>
      <c r="J49" s="9">
        <f t="shared" si="2"/>
        <v>46.17777777777778</v>
      </c>
    </row>
    <row r="50" spans="1:10" ht="15">
      <c r="A50" s="10" t="s">
        <v>41</v>
      </c>
      <c r="B50" s="3">
        <v>141</v>
      </c>
      <c r="C50" s="3">
        <v>0</v>
      </c>
      <c r="D50" s="3">
        <v>141</v>
      </c>
      <c r="E50" s="3">
        <v>130</v>
      </c>
      <c r="F50" s="3">
        <v>0</v>
      </c>
      <c r="G50" s="3">
        <v>130</v>
      </c>
      <c r="H50" s="4">
        <f t="shared" si="0"/>
        <v>-7.801418439716312</v>
      </c>
      <c r="I50" s="4">
        <f t="shared" si="1"/>
        <v>0</v>
      </c>
      <c r="J50" s="5">
        <f t="shared" si="2"/>
        <v>-7.801418439716312</v>
      </c>
    </row>
    <row r="51" spans="1:10" ht="15">
      <c r="A51" s="6" t="s">
        <v>42</v>
      </c>
      <c r="B51" s="7">
        <v>120</v>
      </c>
      <c r="C51" s="7">
        <v>0</v>
      </c>
      <c r="D51" s="7">
        <v>120</v>
      </c>
      <c r="E51" s="7">
        <v>224</v>
      </c>
      <c r="F51" s="7">
        <v>0</v>
      </c>
      <c r="G51" s="7">
        <v>224</v>
      </c>
      <c r="H51" s="8">
        <f t="shared" si="0"/>
        <v>86.66666666666667</v>
      </c>
      <c r="I51" s="8">
        <f t="shared" si="1"/>
        <v>0</v>
      </c>
      <c r="J51" s="9">
        <f t="shared" si="2"/>
        <v>86.66666666666667</v>
      </c>
    </row>
    <row r="52" spans="1:10" ht="15">
      <c r="A52" s="10" t="s">
        <v>43</v>
      </c>
      <c r="B52" s="3">
        <v>914</v>
      </c>
      <c r="C52" s="3">
        <v>8</v>
      </c>
      <c r="D52" s="3">
        <v>922</v>
      </c>
      <c r="E52" s="3">
        <v>1039</v>
      </c>
      <c r="F52" s="3">
        <v>0</v>
      </c>
      <c r="G52" s="3">
        <v>1039</v>
      </c>
      <c r="H52" s="4">
        <f t="shared" si="0"/>
        <v>13.676148796498905</v>
      </c>
      <c r="I52" s="4">
        <f t="shared" si="1"/>
        <v>-100</v>
      </c>
      <c r="J52" s="5">
        <f t="shared" si="2"/>
        <v>12.689804772234273</v>
      </c>
    </row>
    <row r="53" spans="1:10" ht="15">
      <c r="A53" s="6" t="s">
        <v>72</v>
      </c>
      <c r="B53" s="7">
        <v>1300</v>
      </c>
      <c r="C53" s="7">
        <v>1</v>
      </c>
      <c r="D53" s="7">
        <v>1301</v>
      </c>
      <c r="E53" s="7">
        <v>1604</v>
      </c>
      <c r="F53" s="7">
        <v>2</v>
      </c>
      <c r="G53" s="7">
        <v>1606</v>
      </c>
      <c r="H53" s="8">
        <f t="shared" si="0"/>
        <v>23.384615384615383</v>
      </c>
      <c r="I53" s="8">
        <f t="shared" si="1"/>
        <v>100</v>
      </c>
      <c r="J53" s="9">
        <f t="shared" si="2"/>
        <v>23.443504996156804</v>
      </c>
    </row>
    <row r="54" spans="1:10" ht="15">
      <c r="A54" s="10" t="s">
        <v>44</v>
      </c>
      <c r="B54" s="3">
        <v>818</v>
      </c>
      <c r="C54" s="3">
        <v>0</v>
      </c>
      <c r="D54" s="3">
        <v>818</v>
      </c>
      <c r="E54" s="3">
        <v>728</v>
      </c>
      <c r="F54" s="3">
        <v>0</v>
      </c>
      <c r="G54" s="3">
        <v>728</v>
      </c>
      <c r="H54" s="4">
        <f t="shared" si="0"/>
        <v>-11.00244498777506</v>
      </c>
      <c r="I54" s="4">
        <f t="shared" si="1"/>
        <v>0</v>
      </c>
      <c r="J54" s="5">
        <f t="shared" si="2"/>
        <v>-11.00244498777506</v>
      </c>
    </row>
    <row r="55" spans="1:10" ht="15">
      <c r="A55" s="6" t="s">
        <v>70</v>
      </c>
      <c r="B55" s="7">
        <v>0</v>
      </c>
      <c r="C55" s="7">
        <v>41</v>
      </c>
      <c r="D55" s="7">
        <v>41</v>
      </c>
      <c r="E55" s="7">
        <v>137</v>
      </c>
      <c r="F55" s="7">
        <v>50</v>
      </c>
      <c r="G55" s="7">
        <v>187</v>
      </c>
      <c r="H55" s="8">
        <f t="shared" si="0"/>
        <v>0</v>
      </c>
      <c r="I55" s="8">
        <f t="shared" si="1"/>
        <v>21.951219512195124</v>
      </c>
      <c r="J55" s="9">
        <f t="shared" si="2"/>
        <v>356.0975609756098</v>
      </c>
    </row>
    <row r="56" spans="1:10" ht="15">
      <c r="A56" s="10" t="s">
        <v>45</v>
      </c>
      <c r="B56" s="3">
        <v>0</v>
      </c>
      <c r="C56" s="3">
        <v>0</v>
      </c>
      <c r="D56" s="3">
        <v>0</v>
      </c>
      <c r="E56" s="3">
        <v>130</v>
      </c>
      <c r="F56" s="3">
        <v>0</v>
      </c>
      <c r="G56" s="3">
        <v>130</v>
      </c>
      <c r="H56" s="4">
        <f t="shared" si="0"/>
        <v>0</v>
      </c>
      <c r="I56" s="4">
        <f t="shared" si="1"/>
        <v>0</v>
      </c>
      <c r="J56" s="5">
        <f t="shared" si="2"/>
        <v>0</v>
      </c>
    </row>
    <row r="57" spans="1:10" ht="15">
      <c r="A57" s="6" t="s">
        <v>46</v>
      </c>
      <c r="B57" s="7">
        <v>0</v>
      </c>
      <c r="C57" s="7">
        <v>0</v>
      </c>
      <c r="D57" s="7">
        <v>0</v>
      </c>
      <c r="E57" s="7">
        <v>0</v>
      </c>
      <c r="F57" s="7">
        <v>0</v>
      </c>
      <c r="G57" s="7">
        <v>0</v>
      </c>
      <c r="H57" s="38">
        <f t="shared" si="0"/>
        <v>0</v>
      </c>
      <c r="I57" s="8">
        <f t="shared" si="1"/>
        <v>0</v>
      </c>
      <c r="J57" s="9">
        <f t="shared" si="2"/>
        <v>0</v>
      </c>
    </row>
    <row r="58" spans="1:10" ht="15">
      <c r="A58" s="10" t="s">
        <v>47</v>
      </c>
      <c r="B58" s="3">
        <v>2969</v>
      </c>
      <c r="C58" s="3">
        <v>0</v>
      </c>
      <c r="D58" s="3">
        <v>2969</v>
      </c>
      <c r="E58" s="3">
        <v>3058</v>
      </c>
      <c r="F58" s="3">
        <v>10</v>
      </c>
      <c r="G58" s="3">
        <v>3068</v>
      </c>
      <c r="H58" s="4">
        <f t="shared" si="0"/>
        <v>2.9976423038059954</v>
      </c>
      <c r="I58" s="4">
        <f t="shared" si="1"/>
        <v>0</v>
      </c>
      <c r="J58" s="5">
        <f t="shared" si="2"/>
        <v>3.334456045806669</v>
      </c>
    </row>
    <row r="59" spans="1:10" ht="15">
      <c r="A59" s="6" t="s">
        <v>56</v>
      </c>
      <c r="B59" s="7">
        <v>14</v>
      </c>
      <c r="C59" s="7">
        <v>2</v>
      </c>
      <c r="D59" s="7">
        <v>16</v>
      </c>
      <c r="E59" s="7">
        <v>168</v>
      </c>
      <c r="F59" s="7">
        <v>33</v>
      </c>
      <c r="G59" s="7">
        <v>201</v>
      </c>
      <c r="H59" s="8">
        <f t="shared" si="0"/>
        <v>1100</v>
      </c>
      <c r="I59" s="8">
        <f t="shared" si="1"/>
        <v>1550</v>
      </c>
      <c r="J59" s="9">
        <f t="shared" si="2"/>
        <v>1156.25</v>
      </c>
    </row>
    <row r="60" spans="1:10" ht="15">
      <c r="A60" s="10" t="s">
        <v>57</v>
      </c>
      <c r="B60" s="3">
        <v>0</v>
      </c>
      <c r="C60" s="3">
        <v>13</v>
      </c>
      <c r="D60" s="3">
        <v>13</v>
      </c>
      <c r="E60" s="3">
        <v>66</v>
      </c>
      <c r="F60" s="3">
        <v>142</v>
      </c>
      <c r="G60" s="3">
        <v>208</v>
      </c>
      <c r="H60" s="4">
        <f t="shared" si="0"/>
        <v>0</v>
      </c>
      <c r="I60" s="4">
        <f t="shared" si="1"/>
        <v>992.3076923076924</v>
      </c>
      <c r="J60" s="5">
        <f t="shared" si="2"/>
        <v>1500</v>
      </c>
    </row>
    <row r="61" spans="1:10" ht="15">
      <c r="A61" s="11" t="s">
        <v>48</v>
      </c>
      <c r="B61" s="20">
        <f>+B62-SUM(B6+B10+B20+B32+B59+B60+B5)</f>
        <v>85001</v>
      </c>
      <c r="C61" s="20">
        <f>+C62-SUM(C6+C10+C20+C32+C59+C60+C5)</f>
        <v>22517</v>
      </c>
      <c r="D61" s="20">
        <f>+D62-SUM(D6+D10+D20+D32+D59+D60+D5)</f>
        <v>107518</v>
      </c>
      <c r="E61" s="20">
        <f>+E62-SUM(E6+E10+E20+E32+E59+E60+E5)</f>
        <v>116916</v>
      </c>
      <c r="F61" s="20">
        <f>+F62-SUM(F6+F10+F20+F32+F59+F60+F5)</f>
        <v>51886</v>
      </c>
      <c r="G61" s="20">
        <f>+G62-SUM(G6+G10+G20+G32+G59+G60+G5)</f>
        <v>168802</v>
      </c>
      <c r="H61" s="21">
        <f>+_xlfn.IFERROR(((E61-B61)/B61)*100,0)</f>
        <v>37.54661709862237</v>
      </c>
      <c r="I61" s="21">
        <f>+_xlfn.IFERROR(((F61-C61)/C61)*100,0)</f>
        <v>130.43034151974064</v>
      </c>
      <c r="J61" s="46">
        <f>+_xlfn.IFERROR(((G61-D61)/D61)*100,0)</f>
        <v>56.998828103201326</v>
      </c>
    </row>
    <row r="62" spans="1:10" ht="15">
      <c r="A62" s="14" t="s">
        <v>49</v>
      </c>
      <c r="B62" s="22">
        <f>SUM(B4:B60)</f>
        <v>139040</v>
      </c>
      <c r="C62" s="22">
        <f>SUM(C4:C60)</f>
        <v>99797</v>
      </c>
      <c r="D62" s="22">
        <f>SUM(D4:D60)</f>
        <v>238837</v>
      </c>
      <c r="E62" s="22">
        <f>SUM(E4:E60)</f>
        <v>194829</v>
      </c>
      <c r="F62" s="22">
        <f>SUM(F4:F60)</f>
        <v>201235</v>
      </c>
      <c r="G62" s="22">
        <f>SUM(G4:G60)</f>
        <v>396064</v>
      </c>
      <c r="H62" s="23">
        <f>+_xlfn.IFERROR(((E62-B62)/B62)*100,0)</f>
        <v>40.124424626006906</v>
      </c>
      <c r="I62" s="23">
        <f>+_xlfn.IFERROR(((F62-C62)/C62)*100,0)</f>
        <v>101.6443380061525</v>
      </c>
      <c r="J62" s="47">
        <f>+_xlfn.IFERROR(((G62-D62)/D62)*100,0)</f>
        <v>65.83025243157468</v>
      </c>
    </row>
    <row r="63" spans="1:10" ht="15">
      <c r="A63" s="24"/>
      <c r="B63" s="25"/>
      <c r="C63" s="25"/>
      <c r="D63" s="25"/>
      <c r="E63" s="25"/>
      <c r="F63" s="25"/>
      <c r="G63" s="25"/>
      <c r="H63" s="25"/>
      <c r="I63" s="25"/>
      <c r="J63" s="26"/>
    </row>
    <row r="64" spans="1:10" ht="15">
      <c r="A64" s="24"/>
      <c r="B64" s="25"/>
      <c r="C64" s="25"/>
      <c r="D64" s="25"/>
      <c r="E64" s="25"/>
      <c r="F64" s="25"/>
      <c r="G64" s="25"/>
      <c r="H64" s="25"/>
      <c r="I64" s="25"/>
      <c r="J64" s="26"/>
    </row>
    <row r="65" spans="1:10" ht="15.75" thickBot="1">
      <c r="A65" s="27"/>
      <c r="B65" s="28"/>
      <c r="C65" s="28"/>
      <c r="D65" s="28"/>
      <c r="E65" s="28"/>
      <c r="F65" s="28"/>
      <c r="G65" s="28"/>
      <c r="H65" s="28"/>
      <c r="I65" s="28"/>
      <c r="J65" s="29"/>
    </row>
    <row r="66" spans="1:10" ht="50.25" customHeight="1">
      <c r="A66" s="63" t="s">
        <v>71</v>
      </c>
      <c r="B66" s="63"/>
      <c r="C66" s="63"/>
      <c r="D66" s="63"/>
      <c r="E66" s="63"/>
      <c r="F66" s="63"/>
      <c r="G66" s="63"/>
      <c r="H66" s="63"/>
      <c r="I66" s="63"/>
      <c r="J66" s="63"/>
    </row>
    <row r="67" ht="15">
      <c r="A67" s="36"/>
    </row>
  </sheetData>
  <sheetProtection/>
  <mergeCells count="6">
    <mergeCell ref="A66:J66"/>
    <mergeCell ref="A1:J1"/>
    <mergeCell ref="A2:A3"/>
    <mergeCell ref="B2:D2"/>
    <mergeCell ref="E2:G2"/>
    <mergeCell ref="H2:J2"/>
  </mergeCells>
  <conditionalFormatting sqref="H8:J47">
    <cfRule type="cellIs" priority="3" dxfId="0" operator="equal">
      <formula>0</formula>
    </cfRule>
  </conditionalFormatting>
  <conditionalFormatting sqref="H4:J5">
    <cfRule type="cellIs" priority="7" dxfId="0" operator="equal">
      <formula>0</formula>
    </cfRule>
  </conditionalFormatting>
  <conditionalFormatting sqref="B4:G5">
    <cfRule type="cellIs" priority="8" dxfId="0" operator="equal">
      <formula>0</formula>
    </cfRule>
  </conditionalFormatting>
  <conditionalFormatting sqref="B6:G7">
    <cfRule type="cellIs" priority="6" dxfId="0" operator="equal">
      <formula>0</formula>
    </cfRule>
  </conditionalFormatting>
  <conditionalFormatting sqref="H6:J7">
    <cfRule type="cellIs" priority="5" dxfId="0" operator="equal">
      <formula>0</formula>
    </cfRule>
  </conditionalFormatting>
  <conditionalFormatting sqref="B8:G47">
    <cfRule type="cellIs" priority="4" dxfId="0" operator="equal">
      <formula>0</formula>
    </cfRule>
  </conditionalFormatting>
  <conditionalFormatting sqref="H48:J60">
    <cfRule type="cellIs" priority="1" dxfId="0" operator="equal">
      <formula>0</formula>
    </cfRule>
  </conditionalFormatting>
  <conditionalFormatting sqref="B48:G60">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0"/>
  <sheetViews>
    <sheetView zoomScale="55" zoomScaleNormal="55" zoomScalePageLayoutView="0" workbookViewId="0" topLeftCell="A1">
      <selection activeCell="D37" sqref="D37"/>
    </sheetView>
  </sheetViews>
  <sheetFormatPr defaultColWidth="9.140625" defaultRowHeight="15"/>
  <cols>
    <col min="1" max="1" width="37.00390625" style="0" customWidth="1"/>
    <col min="2" max="10" width="14.28125" style="0" customWidth="1"/>
  </cols>
  <sheetData>
    <row r="1" spans="1:10" ht="18" customHeight="1">
      <c r="A1" s="64" t="s">
        <v>64</v>
      </c>
      <c r="B1" s="65"/>
      <c r="C1" s="65"/>
      <c r="D1" s="65"/>
      <c r="E1" s="65"/>
      <c r="F1" s="65"/>
      <c r="G1" s="65"/>
      <c r="H1" s="65"/>
      <c r="I1" s="65"/>
      <c r="J1" s="66"/>
    </row>
    <row r="2" spans="1:10" ht="30" customHeight="1">
      <c r="A2" s="72" t="s">
        <v>1</v>
      </c>
      <c r="B2" s="69" t="s">
        <v>74</v>
      </c>
      <c r="C2" s="69"/>
      <c r="D2" s="69"/>
      <c r="E2" s="69" t="s">
        <v>75</v>
      </c>
      <c r="F2" s="69"/>
      <c r="G2" s="69"/>
      <c r="H2" s="70" t="s">
        <v>76</v>
      </c>
      <c r="I2" s="70"/>
      <c r="J2" s="71"/>
    </row>
    <row r="3" spans="1:10" ht="15">
      <c r="A3" s="73"/>
      <c r="B3" s="1" t="s">
        <v>2</v>
      </c>
      <c r="C3" s="1" t="s">
        <v>3</v>
      </c>
      <c r="D3" s="1" t="s">
        <v>4</v>
      </c>
      <c r="E3" s="1" t="s">
        <v>2</v>
      </c>
      <c r="F3" s="1" t="s">
        <v>3</v>
      </c>
      <c r="G3" s="1" t="s">
        <v>4</v>
      </c>
      <c r="H3" s="1" t="s">
        <v>2</v>
      </c>
      <c r="I3" s="1" t="s">
        <v>3</v>
      </c>
      <c r="J3" s="2" t="s">
        <v>4</v>
      </c>
    </row>
    <row r="4" spans="1:10" ht="15">
      <c r="A4" s="10" t="s">
        <v>5</v>
      </c>
      <c r="B4" s="3">
        <v>3111.846</v>
      </c>
      <c r="C4" s="3">
        <v>371280.174</v>
      </c>
      <c r="D4" s="3">
        <v>374392.02</v>
      </c>
      <c r="E4" s="3">
        <v>465.429</v>
      </c>
      <c r="F4" s="3">
        <v>58583.691999999995</v>
      </c>
      <c r="G4" s="3">
        <v>59049.12099999999</v>
      </c>
      <c r="H4" s="4">
        <f>+_xlfn.IFERROR(((E4-B4)/B4)*100,0)</f>
        <v>-85.04331512549143</v>
      </c>
      <c r="I4" s="4">
        <f>+_xlfn.IFERROR(((F4-C4)/C4)*100,0)</f>
        <v>-84.22116339559786</v>
      </c>
      <c r="J4" s="5">
        <f>+_xlfn.IFERROR(((G4-D4)/D4)*100,0)</f>
        <v>-84.2279969001476</v>
      </c>
    </row>
    <row r="5" spans="1:10" ht="15">
      <c r="A5" s="6" t="s">
        <v>68</v>
      </c>
      <c r="B5" s="7">
        <v>41838.904</v>
      </c>
      <c r="C5" s="7">
        <v>441935.228</v>
      </c>
      <c r="D5" s="7">
        <v>483774.132</v>
      </c>
      <c r="E5" s="7">
        <v>70679.743</v>
      </c>
      <c r="F5" s="7">
        <v>855349.04093</v>
      </c>
      <c r="G5" s="7">
        <v>926028.78393</v>
      </c>
      <c r="H5" s="8">
        <f>+_xlfn.IFERROR(((E5-B5)/B5)*100,0)</f>
        <v>68.93306526385108</v>
      </c>
      <c r="I5" s="8">
        <f>+_xlfn.IFERROR(((F5-C5)/C5)*100,0)</f>
        <v>93.54624540816194</v>
      </c>
      <c r="J5" s="9">
        <f>+_xlfn.IFERROR(((G5-D5)/D5)*100,0)</f>
        <v>91.41758987849315</v>
      </c>
    </row>
    <row r="6" spans="1:10" ht="15">
      <c r="A6" s="10" t="s">
        <v>52</v>
      </c>
      <c r="B6" s="3">
        <v>38798.068999999996</v>
      </c>
      <c r="C6" s="3">
        <v>48396.926999999996</v>
      </c>
      <c r="D6" s="3">
        <v>87194.99599999998</v>
      </c>
      <c r="E6" s="3">
        <v>42829.6343738</v>
      </c>
      <c r="F6" s="3">
        <v>84156.3669334</v>
      </c>
      <c r="G6" s="3">
        <v>126986.0013072</v>
      </c>
      <c r="H6" s="4">
        <f aca="true" t="shared" si="0" ref="H6:H60">+_xlfn.IFERROR(((E6-B6)/B6)*100,0)</f>
        <v>10.391149553860538</v>
      </c>
      <c r="I6" s="4">
        <f aca="true" t="shared" si="1" ref="I6:I61">+_xlfn.IFERROR(((F6-C6)/C6)*100,0)</f>
        <v>73.88783162492942</v>
      </c>
      <c r="J6" s="5">
        <f aca="true" t="shared" si="2" ref="J6:J61">+_xlfn.IFERROR(((G6-D6)/D6)*100,0)</f>
        <v>45.634505570938984</v>
      </c>
    </row>
    <row r="7" spans="1:10" ht="15">
      <c r="A7" s="6" t="s">
        <v>6</v>
      </c>
      <c r="B7" s="7">
        <v>15669.992000000002</v>
      </c>
      <c r="C7" s="7">
        <v>3829.083</v>
      </c>
      <c r="D7" s="7">
        <v>19499.075</v>
      </c>
      <c r="E7" s="7">
        <v>22026</v>
      </c>
      <c r="F7" s="7">
        <v>11331</v>
      </c>
      <c r="G7" s="7">
        <v>33357</v>
      </c>
      <c r="H7" s="8">
        <f t="shared" si="0"/>
        <v>40.561654402886724</v>
      </c>
      <c r="I7" s="8">
        <f t="shared" si="1"/>
        <v>195.91941464836358</v>
      </c>
      <c r="J7" s="9">
        <f t="shared" si="2"/>
        <v>71.06965330406697</v>
      </c>
    </row>
    <row r="8" spans="1:10" ht="15">
      <c r="A8" s="10" t="s">
        <v>7</v>
      </c>
      <c r="B8" s="3">
        <v>23663.963999999996</v>
      </c>
      <c r="C8" s="3">
        <v>4972.952</v>
      </c>
      <c r="D8" s="3">
        <v>28636.915999999997</v>
      </c>
      <c r="E8" s="3">
        <v>28949.115999999998</v>
      </c>
      <c r="F8" s="3">
        <v>16004.349999999999</v>
      </c>
      <c r="G8" s="3">
        <v>44953.466</v>
      </c>
      <c r="H8" s="4">
        <f t="shared" si="0"/>
        <v>22.33417866930495</v>
      </c>
      <c r="I8" s="4">
        <f t="shared" si="1"/>
        <v>221.82796053531177</v>
      </c>
      <c r="J8" s="5">
        <f t="shared" si="2"/>
        <v>56.97732954204986</v>
      </c>
    </row>
    <row r="9" spans="1:10" ht="15">
      <c r="A9" s="6" t="s">
        <v>8</v>
      </c>
      <c r="B9" s="7">
        <v>11509.742000000002</v>
      </c>
      <c r="C9" s="7">
        <v>16969.684</v>
      </c>
      <c r="D9" s="7">
        <v>28479.426000000003</v>
      </c>
      <c r="E9" s="7">
        <v>21408.244</v>
      </c>
      <c r="F9" s="7">
        <v>60307.907999999996</v>
      </c>
      <c r="G9" s="7">
        <v>81716.152</v>
      </c>
      <c r="H9" s="8">
        <f t="shared" si="0"/>
        <v>86.00107630562002</v>
      </c>
      <c r="I9" s="8">
        <f t="shared" si="1"/>
        <v>255.38615804513506</v>
      </c>
      <c r="J9" s="9">
        <f t="shared" si="2"/>
        <v>186.93047394986118</v>
      </c>
    </row>
    <row r="10" spans="1:10" ht="15">
      <c r="A10" s="10" t="s">
        <v>53</v>
      </c>
      <c r="B10" s="3">
        <v>685.886</v>
      </c>
      <c r="C10" s="3">
        <v>348.439</v>
      </c>
      <c r="D10" s="3">
        <v>1034.325</v>
      </c>
      <c r="E10" s="3">
        <v>1431.2350000000001</v>
      </c>
      <c r="F10" s="3">
        <v>1073.48</v>
      </c>
      <c r="G10" s="3">
        <v>2504.715</v>
      </c>
      <c r="H10" s="4">
        <f t="shared" si="0"/>
        <v>108.66951650857435</v>
      </c>
      <c r="I10" s="4">
        <f t="shared" si="1"/>
        <v>208.0826199133851</v>
      </c>
      <c r="J10" s="5">
        <f t="shared" si="2"/>
        <v>142.15937930534406</v>
      </c>
    </row>
    <row r="11" spans="1:10" ht="15">
      <c r="A11" s="6" t="s">
        <v>9</v>
      </c>
      <c r="B11" s="7">
        <v>2039.396</v>
      </c>
      <c r="C11" s="7">
        <v>363.524</v>
      </c>
      <c r="D11" s="7">
        <v>2402.92</v>
      </c>
      <c r="E11" s="7">
        <v>3629.068</v>
      </c>
      <c r="F11" s="7">
        <v>6025.266</v>
      </c>
      <c r="G11" s="7">
        <v>9654.333999999999</v>
      </c>
      <c r="H11" s="8">
        <f t="shared" si="0"/>
        <v>77.94817681313488</v>
      </c>
      <c r="I11" s="8">
        <f t="shared" si="1"/>
        <v>1557.460305234317</v>
      </c>
      <c r="J11" s="9">
        <f t="shared" si="2"/>
        <v>301.77509030679335</v>
      </c>
    </row>
    <row r="12" spans="1:10" ht="15">
      <c r="A12" s="10" t="s">
        <v>10</v>
      </c>
      <c r="B12" s="3">
        <v>2403.508</v>
      </c>
      <c r="C12" s="3">
        <v>449.09000000000003</v>
      </c>
      <c r="D12" s="3">
        <v>2852.598</v>
      </c>
      <c r="E12" s="3">
        <v>4180.155</v>
      </c>
      <c r="F12" s="3">
        <v>2781.559</v>
      </c>
      <c r="G12" s="3">
        <v>6961.714</v>
      </c>
      <c r="H12" s="4">
        <f t="shared" si="0"/>
        <v>73.91891352140289</v>
      </c>
      <c r="I12" s="4">
        <f t="shared" si="1"/>
        <v>519.3767396290275</v>
      </c>
      <c r="J12" s="5">
        <f t="shared" si="2"/>
        <v>144.0481974677119</v>
      </c>
    </row>
    <row r="13" spans="1:10" ht="15">
      <c r="A13" s="6" t="s">
        <v>11</v>
      </c>
      <c r="B13" s="7">
        <v>9535.393</v>
      </c>
      <c r="C13" s="7">
        <v>1954.359</v>
      </c>
      <c r="D13" s="7">
        <v>11489.752</v>
      </c>
      <c r="E13" s="7">
        <v>12922.132000000001</v>
      </c>
      <c r="F13" s="7">
        <v>4266.63</v>
      </c>
      <c r="G13" s="7">
        <v>17188.762000000002</v>
      </c>
      <c r="H13" s="8">
        <f t="shared" si="0"/>
        <v>35.51756073399389</v>
      </c>
      <c r="I13" s="8">
        <f t="shared" si="1"/>
        <v>118.31352376917445</v>
      </c>
      <c r="J13" s="9">
        <f t="shared" si="2"/>
        <v>49.60080948657553</v>
      </c>
    </row>
    <row r="14" spans="1:10" ht="15">
      <c r="A14" s="10" t="s">
        <v>12</v>
      </c>
      <c r="B14" s="3">
        <v>5035.6</v>
      </c>
      <c r="C14" s="3">
        <v>133.305</v>
      </c>
      <c r="D14" s="3">
        <v>5168.905000000001</v>
      </c>
      <c r="E14" s="3">
        <v>7536.779</v>
      </c>
      <c r="F14" s="3">
        <v>1153.451</v>
      </c>
      <c r="G14" s="3">
        <v>8690.23</v>
      </c>
      <c r="H14" s="4">
        <f t="shared" si="0"/>
        <v>49.669930097704345</v>
      </c>
      <c r="I14" s="4">
        <f t="shared" si="1"/>
        <v>765.2721203255691</v>
      </c>
      <c r="J14" s="5">
        <f t="shared" si="2"/>
        <v>68.12516384031045</v>
      </c>
    </row>
    <row r="15" spans="1:10" ht="15">
      <c r="A15" s="6" t="s">
        <v>13</v>
      </c>
      <c r="B15" s="7">
        <v>2435.994</v>
      </c>
      <c r="C15" s="7">
        <v>31.148</v>
      </c>
      <c r="D15" s="7">
        <v>2467.1420000000003</v>
      </c>
      <c r="E15" s="7">
        <v>3065.647</v>
      </c>
      <c r="F15" s="7">
        <v>20.130000000000003</v>
      </c>
      <c r="G15" s="7">
        <v>3085.777</v>
      </c>
      <c r="H15" s="8">
        <f t="shared" si="0"/>
        <v>25.847887966883327</v>
      </c>
      <c r="I15" s="8">
        <f t="shared" si="1"/>
        <v>-35.373057660202896</v>
      </c>
      <c r="J15" s="9">
        <f t="shared" si="2"/>
        <v>25.07496528371694</v>
      </c>
    </row>
    <row r="16" spans="1:10" ht="15">
      <c r="A16" s="10" t="s">
        <v>14</v>
      </c>
      <c r="B16" s="3">
        <v>4507.543</v>
      </c>
      <c r="C16" s="3">
        <v>316.39599999999996</v>
      </c>
      <c r="D16" s="3">
        <v>4823.938999999999</v>
      </c>
      <c r="E16" s="3">
        <v>6848.773</v>
      </c>
      <c r="F16" s="3">
        <v>1529.417</v>
      </c>
      <c r="G16" s="3">
        <v>8378.19</v>
      </c>
      <c r="H16" s="4">
        <f t="shared" si="0"/>
        <v>51.94026989870093</v>
      </c>
      <c r="I16" s="4">
        <f t="shared" si="1"/>
        <v>383.386958115779</v>
      </c>
      <c r="J16" s="5">
        <f t="shared" si="2"/>
        <v>73.67943500114743</v>
      </c>
    </row>
    <row r="17" spans="1:10" ht="15">
      <c r="A17" s="6" t="s">
        <v>15</v>
      </c>
      <c r="B17" s="7">
        <v>388.667</v>
      </c>
      <c r="C17" s="7">
        <v>0</v>
      </c>
      <c r="D17" s="7">
        <v>388.667</v>
      </c>
      <c r="E17" s="7">
        <v>581.113</v>
      </c>
      <c r="F17" s="7">
        <v>0</v>
      </c>
      <c r="G17" s="7">
        <v>581.113</v>
      </c>
      <c r="H17" s="8">
        <f t="shared" si="0"/>
        <v>49.51436576812544</v>
      </c>
      <c r="I17" s="8">
        <f t="shared" si="1"/>
        <v>0</v>
      </c>
      <c r="J17" s="9">
        <f t="shared" si="2"/>
        <v>49.51436576812544</v>
      </c>
    </row>
    <row r="18" spans="1:10" ht="15">
      <c r="A18" s="10" t="s">
        <v>16</v>
      </c>
      <c r="B18" s="3">
        <v>811.253</v>
      </c>
      <c r="C18" s="3">
        <v>0</v>
      </c>
      <c r="D18" s="3">
        <v>811.253</v>
      </c>
      <c r="E18" s="3">
        <v>688.372</v>
      </c>
      <c r="F18" s="3">
        <v>35.175</v>
      </c>
      <c r="G18" s="3">
        <v>723.5469999999999</v>
      </c>
      <c r="H18" s="4">
        <f t="shared" si="0"/>
        <v>-15.147062630276878</v>
      </c>
      <c r="I18" s="4">
        <f t="shared" si="1"/>
        <v>0</v>
      </c>
      <c r="J18" s="5">
        <f t="shared" si="2"/>
        <v>-10.811177277618711</v>
      </c>
    </row>
    <row r="19" spans="1:10" ht="15">
      <c r="A19" s="6" t="s">
        <v>17</v>
      </c>
      <c r="B19" s="7">
        <v>232.02100000000002</v>
      </c>
      <c r="C19" s="7">
        <v>134.026</v>
      </c>
      <c r="D19" s="7">
        <v>366.047</v>
      </c>
      <c r="E19" s="7">
        <v>317.719</v>
      </c>
      <c r="F19" s="7">
        <v>56.47</v>
      </c>
      <c r="G19" s="7">
        <v>374.18899999999996</v>
      </c>
      <c r="H19" s="8">
        <f t="shared" si="0"/>
        <v>36.935449808422504</v>
      </c>
      <c r="I19" s="8">
        <f t="shared" si="1"/>
        <v>-57.866384134421686</v>
      </c>
      <c r="J19" s="9">
        <f t="shared" si="2"/>
        <v>2.2243045291997854</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314.99600000000004</v>
      </c>
      <c r="C21" s="7">
        <v>0</v>
      </c>
      <c r="D21" s="7">
        <v>314.99600000000004</v>
      </c>
      <c r="E21" s="7">
        <v>485.225</v>
      </c>
      <c r="F21" s="7">
        <v>0</v>
      </c>
      <c r="G21" s="7">
        <v>485.225</v>
      </c>
      <c r="H21" s="8">
        <f t="shared" si="0"/>
        <v>54.041638623982514</v>
      </c>
      <c r="I21" s="8">
        <f t="shared" si="1"/>
        <v>0</v>
      </c>
      <c r="J21" s="9">
        <f t="shared" si="2"/>
        <v>54.041638623982514</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1701.2289999999998</v>
      </c>
      <c r="C23" s="7">
        <v>0</v>
      </c>
      <c r="D23" s="7">
        <v>1701.2289999999998</v>
      </c>
      <c r="E23" s="7">
        <v>1585.559</v>
      </c>
      <c r="F23" s="7">
        <v>0</v>
      </c>
      <c r="G23" s="7">
        <v>1585.559</v>
      </c>
      <c r="H23" s="8">
        <f t="shared" si="0"/>
        <v>-6.799202223804077</v>
      </c>
      <c r="I23" s="8">
        <f t="shared" si="1"/>
        <v>0</v>
      </c>
      <c r="J23" s="9">
        <f t="shared" si="2"/>
        <v>-6.799202223804077</v>
      </c>
    </row>
    <row r="24" spans="1:10" ht="15">
      <c r="A24" s="10" t="s">
        <v>21</v>
      </c>
      <c r="B24" s="3">
        <v>429.25199999999995</v>
      </c>
      <c r="C24" s="3">
        <v>0</v>
      </c>
      <c r="D24" s="3">
        <v>429.25199999999995</v>
      </c>
      <c r="E24" s="3">
        <v>416.289</v>
      </c>
      <c r="F24" s="3">
        <v>0</v>
      </c>
      <c r="G24" s="3">
        <v>416.289</v>
      </c>
      <c r="H24" s="4">
        <f t="shared" si="0"/>
        <v>-3.019904391825773</v>
      </c>
      <c r="I24" s="4">
        <f t="shared" si="1"/>
        <v>0</v>
      </c>
      <c r="J24" s="5">
        <f t="shared" si="2"/>
        <v>-3.019904391825773</v>
      </c>
    </row>
    <row r="25" spans="1:10" ht="15">
      <c r="A25" s="6" t="s">
        <v>22</v>
      </c>
      <c r="B25" s="7">
        <v>28.147</v>
      </c>
      <c r="C25" s="7">
        <v>0</v>
      </c>
      <c r="D25" s="7">
        <v>28.147</v>
      </c>
      <c r="E25" s="7">
        <v>350.90099999999995</v>
      </c>
      <c r="F25" s="7">
        <v>15.001</v>
      </c>
      <c r="G25" s="7">
        <v>365.90199999999993</v>
      </c>
      <c r="H25" s="8">
        <f t="shared" si="0"/>
        <v>1146.672824812591</v>
      </c>
      <c r="I25" s="8">
        <f t="shared" si="1"/>
        <v>0</v>
      </c>
      <c r="J25" s="9">
        <f t="shared" si="2"/>
        <v>1199.9680250115464</v>
      </c>
    </row>
    <row r="26" spans="1:10" ht="15">
      <c r="A26" s="10" t="s">
        <v>23</v>
      </c>
      <c r="B26" s="3">
        <v>176.75799999999998</v>
      </c>
      <c r="C26" s="3">
        <v>0</v>
      </c>
      <c r="D26" s="3">
        <v>176.75799999999998</v>
      </c>
      <c r="E26" s="3">
        <v>274.25</v>
      </c>
      <c r="F26" s="3">
        <v>0</v>
      </c>
      <c r="G26" s="3">
        <v>274.25</v>
      </c>
      <c r="H26" s="4">
        <f t="shared" si="0"/>
        <v>55.155636519987794</v>
      </c>
      <c r="I26" s="4">
        <f t="shared" si="1"/>
        <v>0</v>
      </c>
      <c r="J26" s="5">
        <f t="shared" si="2"/>
        <v>55.155636519987794</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726.3340000000001</v>
      </c>
      <c r="C28" s="3">
        <v>100.696</v>
      </c>
      <c r="D28" s="3">
        <v>827.0300000000001</v>
      </c>
      <c r="E28" s="3">
        <v>1218.599</v>
      </c>
      <c r="F28" s="3">
        <v>390.19500000000005</v>
      </c>
      <c r="G28" s="3">
        <v>1608.7939999999999</v>
      </c>
      <c r="H28" s="4">
        <f t="shared" si="0"/>
        <v>67.7739166829585</v>
      </c>
      <c r="I28" s="4">
        <f t="shared" si="1"/>
        <v>287.49801382378644</v>
      </c>
      <c r="J28" s="5">
        <f t="shared" si="2"/>
        <v>94.52667980605295</v>
      </c>
    </row>
    <row r="29" spans="1:10" ht="15">
      <c r="A29" s="6" t="s">
        <v>26</v>
      </c>
      <c r="B29" s="7">
        <v>3580.3170000000005</v>
      </c>
      <c r="C29" s="7">
        <v>94.87</v>
      </c>
      <c r="D29" s="7">
        <v>3675.1870000000004</v>
      </c>
      <c r="E29" s="7">
        <v>4783.211</v>
      </c>
      <c r="F29" s="7">
        <v>576.72</v>
      </c>
      <c r="G29" s="7">
        <v>5359.9310000000005</v>
      </c>
      <c r="H29" s="8">
        <f t="shared" si="0"/>
        <v>33.597416094720096</v>
      </c>
      <c r="I29" s="8">
        <f t="shared" si="1"/>
        <v>507.9055549699589</v>
      </c>
      <c r="J29" s="9">
        <f t="shared" si="2"/>
        <v>45.841041557885355</v>
      </c>
    </row>
    <row r="30" spans="1:10" ht="15">
      <c r="A30" s="10" t="s">
        <v>27</v>
      </c>
      <c r="B30" s="3">
        <v>1725.9120000000003</v>
      </c>
      <c r="C30" s="3">
        <v>37.592</v>
      </c>
      <c r="D30" s="3">
        <v>1763.5040000000004</v>
      </c>
      <c r="E30" s="3">
        <v>1983.628</v>
      </c>
      <c r="F30" s="3">
        <v>140.49</v>
      </c>
      <c r="G30" s="3">
        <v>2124.118</v>
      </c>
      <c r="H30" s="4">
        <f t="shared" si="0"/>
        <v>14.932163401146733</v>
      </c>
      <c r="I30" s="4">
        <f t="shared" si="1"/>
        <v>273.7231325814003</v>
      </c>
      <c r="J30" s="5">
        <f t="shared" si="2"/>
        <v>20.448720275088657</v>
      </c>
    </row>
    <row r="31" spans="1:10" ht="15">
      <c r="A31" s="6" t="s">
        <v>73</v>
      </c>
      <c r="B31" s="7">
        <v>664.673</v>
      </c>
      <c r="C31" s="7">
        <v>83.759</v>
      </c>
      <c r="D31" s="7">
        <v>748.432</v>
      </c>
      <c r="E31" s="7">
        <v>885.894</v>
      </c>
      <c r="F31" s="7">
        <v>106.735</v>
      </c>
      <c r="G31" s="7">
        <v>992.629</v>
      </c>
      <c r="H31" s="8">
        <f t="shared" si="0"/>
        <v>33.282681860102635</v>
      </c>
      <c r="I31" s="8">
        <f t="shared" si="1"/>
        <v>27.431082032975564</v>
      </c>
      <c r="J31" s="9">
        <f t="shared" si="2"/>
        <v>32.62781388289117</v>
      </c>
    </row>
    <row r="32" spans="1:10" ht="15">
      <c r="A32" s="10" t="s">
        <v>55</v>
      </c>
      <c r="B32" s="3">
        <v>0.04</v>
      </c>
      <c r="C32" s="3">
        <v>248.82</v>
      </c>
      <c r="D32" s="3">
        <v>248.85999999999999</v>
      </c>
      <c r="E32" s="3">
        <v>0</v>
      </c>
      <c r="F32" s="3">
        <v>455.318</v>
      </c>
      <c r="G32" s="3">
        <v>455.318</v>
      </c>
      <c r="H32" s="4">
        <f t="shared" si="0"/>
        <v>-100</v>
      </c>
      <c r="I32" s="4">
        <f t="shared" si="1"/>
        <v>82.99091712884817</v>
      </c>
      <c r="J32" s="5">
        <f t="shared" si="2"/>
        <v>82.96150446033916</v>
      </c>
    </row>
    <row r="33" spans="1:10" ht="15">
      <c r="A33" s="6" t="s">
        <v>67</v>
      </c>
      <c r="B33" s="7">
        <v>353.052</v>
      </c>
      <c r="C33" s="7">
        <v>0</v>
      </c>
      <c r="D33" s="7">
        <v>353.052</v>
      </c>
      <c r="E33" s="7">
        <v>390.261</v>
      </c>
      <c r="F33" s="7">
        <v>0</v>
      </c>
      <c r="G33" s="7">
        <v>390.261</v>
      </c>
      <c r="H33" s="8">
        <f t="shared" si="0"/>
        <v>10.539240678426975</v>
      </c>
      <c r="I33" s="8">
        <f t="shared" si="1"/>
        <v>0</v>
      </c>
      <c r="J33" s="9">
        <f t="shared" si="2"/>
        <v>10.539240678426975</v>
      </c>
    </row>
    <row r="34" spans="1:10" ht="15">
      <c r="A34" s="10" t="s">
        <v>28</v>
      </c>
      <c r="B34" s="3">
        <v>2516.657</v>
      </c>
      <c r="C34" s="3">
        <v>105.18399999999998</v>
      </c>
      <c r="D34" s="3">
        <v>2621.8410000000003</v>
      </c>
      <c r="E34" s="3">
        <v>3637.468</v>
      </c>
      <c r="F34" s="3">
        <v>629.027</v>
      </c>
      <c r="G34" s="3">
        <v>4266.495</v>
      </c>
      <c r="H34" s="4">
        <f t="shared" si="0"/>
        <v>44.53570748814795</v>
      </c>
      <c r="I34" s="4">
        <f t="shared" si="1"/>
        <v>498.0253650745362</v>
      </c>
      <c r="J34" s="5">
        <f t="shared" si="2"/>
        <v>62.728975555725896</v>
      </c>
    </row>
    <row r="35" spans="1:10" ht="15">
      <c r="A35" s="6" t="s">
        <v>66</v>
      </c>
      <c r="B35" s="7">
        <v>542.425</v>
      </c>
      <c r="C35" s="7">
        <v>0</v>
      </c>
      <c r="D35" s="7">
        <v>542.425</v>
      </c>
      <c r="E35" s="7">
        <v>753.304</v>
      </c>
      <c r="F35" s="7">
        <v>0</v>
      </c>
      <c r="G35" s="7">
        <v>753.304</v>
      </c>
      <c r="H35" s="8">
        <f t="shared" si="0"/>
        <v>38.877079780614835</v>
      </c>
      <c r="I35" s="8">
        <f t="shared" si="1"/>
        <v>0</v>
      </c>
      <c r="J35" s="9">
        <f t="shared" si="2"/>
        <v>38.877079780614835</v>
      </c>
    </row>
    <row r="36" spans="1:10" ht="15">
      <c r="A36" s="10" t="s">
        <v>29</v>
      </c>
      <c r="B36" s="3">
        <v>114.687</v>
      </c>
      <c r="C36" s="3">
        <v>22.171</v>
      </c>
      <c r="D36" s="3">
        <v>136.858</v>
      </c>
      <c r="E36" s="3">
        <v>192.974</v>
      </c>
      <c r="F36" s="3">
        <v>93.375</v>
      </c>
      <c r="G36" s="3">
        <v>286.349</v>
      </c>
      <c r="H36" s="4">
        <f t="shared" si="0"/>
        <v>68.26144201173628</v>
      </c>
      <c r="I36" s="4">
        <f t="shared" si="1"/>
        <v>321.1582698119165</v>
      </c>
      <c r="J36" s="5">
        <f t="shared" si="2"/>
        <v>109.23073550687572</v>
      </c>
    </row>
    <row r="37" spans="1:10" ht="15">
      <c r="A37" s="6" t="s">
        <v>30</v>
      </c>
      <c r="B37" s="7">
        <v>406.272</v>
      </c>
      <c r="C37" s="7">
        <v>0</v>
      </c>
      <c r="D37" s="7">
        <v>406.272</v>
      </c>
      <c r="E37" s="7">
        <v>536.931</v>
      </c>
      <c r="F37" s="7">
        <v>0</v>
      </c>
      <c r="G37" s="7">
        <v>536.931</v>
      </c>
      <c r="H37" s="8">
        <f t="shared" si="0"/>
        <v>32.16047377126655</v>
      </c>
      <c r="I37" s="8">
        <f t="shared" si="1"/>
        <v>0</v>
      </c>
      <c r="J37" s="9">
        <f t="shared" si="2"/>
        <v>32.16047377126655</v>
      </c>
    </row>
    <row r="38" spans="1:10" ht="15">
      <c r="A38" s="10" t="s">
        <v>31</v>
      </c>
      <c r="B38" s="3">
        <v>1565.507</v>
      </c>
      <c r="C38" s="3">
        <v>0</v>
      </c>
      <c r="D38" s="3">
        <v>1565.507</v>
      </c>
      <c r="E38" s="3">
        <v>2005.6509999999998</v>
      </c>
      <c r="F38" s="3">
        <v>0</v>
      </c>
      <c r="G38" s="3">
        <v>2005.6509999999998</v>
      </c>
      <c r="H38" s="4">
        <f t="shared" si="0"/>
        <v>28.115109034964377</v>
      </c>
      <c r="I38" s="4">
        <f t="shared" si="1"/>
        <v>0</v>
      </c>
      <c r="J38" s="5">
        <f t="shared" si="2"/>
        <v>28.115109034964377</v>
      </c>
    </row>
    <row r="39" spans="1:10" ht="15">
      <c r="A39" s="6" t="s">
        <v>32</v>
      </c>
      <c r="B39" s="7">
        <v>52.907000000000004</v>
      </c>
      <c r="C39" s="7">
        <v>0.636</v>
      </c>
      <c r="D39" s="7">
        <v>53.543000000000006</v>
      </c>
      <c r="E39" s="7">
        <v>124.088</v>
      </c>
      <c r="F39" s="7">
        <v>0</v>
      </c>
      <c r="G39" s="7">
        <v>124.088</v>
      </c>
      <c r="H39" s="8">
        <f t="shared" si="0"/>
        <v>134.53985294951514</v>
      </c>
      <c r="I39" s="8">
        <f t="shared" si="1"/>
        <v>-100</v>
      </c>
      <c r="J39" s="9">
        <f t="shared" si="2"/>
        <v>131.75391741217334</v>
      </c>
    </row>
    <row r="40" spans="1:10" ht="15">
      <c r="A40" s="10" t="s">
        <v>33</v>
      </c>
      <c r="B40" s="3">
        <v>3518.1139999999996</v>
      </c>
      <c r="C40" s="3">
        <v>1049.165</v>
      </c>
      <c r="D40" s="3">
        <v>4567.2789999999995</v>
      </c>
      <c r="E40" s="3">
        <v>5750.423999999999</v>
      </c>
      <c r="F40" s="3">
        <v>2529.4590000000003</v>
      </c>
      <c r="G40" s="3">
        <v>8279.883</v>
      </c>
      <c r="H40" s="4">
        <f t="shared" si="0"/>
        <v>63.45189496417682</v>
      </c>
      <c r="I40" s="4">
        <f t="shared" si="1"/>
        <v>141.09258314945697</v>
      </c>
      <c r="J40" s="5">
        <f t="shared" si="2"/>
        <v>81.2869982324268</v>
      </c>
    </row>
    <row r="41" spans="1:10" ht="15">
      <c r="A41" s="6" t="s">
        <v>34</v>
      </c>
      <c r="B41" s="7">
        <v>0</v>
      </c>
      <c r="C41" s="7">
        <v>0</v>
      </c>
      <c r="D41" s="7">
        <v>0</v>
      </c>
      <c r="E41" s="7">
        <v>0</v>
      </c>
      <c r="F41" s="7">
        <v>0</v>
      </c>
      <c r="G41" s="7">
        <v>0</v>
      </c>
      <c r="H41" s="8">
        <f t="shared" si="0"/>
        <v>0</v>
      </c>
      <c r="I41" s="8">
        <f t="shared" si="1"/>
        <v>0</v>
      </c>
      <c r="J41" s="9">
        <f t="shared" si="2"/>
        <v>0</v>
      </c>
    </row>
    <row r="42" spans="1:10" ht="15">
      <c r="A42" s="10" t="s">
        <v>35</v>
      </c>
      <c r="B42" s="3">
        <v>1427.242</v>
      </c>
      <c r="C42" s="3">
        <v>166.519</v>
      </c>
      <c r="D42" s="3">
        <v>1593.761</v>
      </c>
      <c r="E42" s="3">
        <v>1887.503</v>
      </c>
      <c r="F42" s="3">
        <v>526.314</v>
      </c>
      <c r="G42" s="3">
        <v>2413.817</v>
      </c>
      <c r="H42" s="4">
        <f t="shared" si="0"/>
        <v>32.24828024960028</v>
      </c>
      <c r="I42" s="4">
        <f t="shared" si="1"/>
        <v>216.06843663485847</v>
      </c>
      <c r="J42" s="5">
        <f t="shared" si="2"/>
        <v>51.45413898319761</v>
      </c>
    </row>
    <row r="43" spans="1:10" ht="15">
      <c r="A43" s="6" t="s">
        <v>36</v>
      </c>
      <c r="B43" s="7">
        <v>1504.2</v>
      </c>
      <c r="C43" s="7">
        <v>11.716</v>
      </c>
      <c r="D43" s="7">
        <v>1515.916</v>
      </c>
      <c r="E43" s="7">
        <v>1991.535</v>
      </c>
      <c r="F43" s="7">
        <v>0.926</v>
      </c>
      <c r="G43" s="7">
        <v>1992.461</v>
      </c>
      <c r="H43" s="8">
        <f t="shared" si="0"/>
        <v>32.39828480255285</v>
      </c>
      <c r="I43" s="8">
        <f t="shared" si="1"/>
        <v>-92.09627859337658</v>
      </c>
      <c r="J43" s="9">
        <f t="shared" si="2"/>
        <v>31.43610859704628</v>
      </c>
    </row>
    <row r="44" spans="1:10" ht="15">
      <c r="A44" s="10" t="s">
        <v>37</v>
      </c>
      <c r="B44" s="3">
        <v>1744.4889999999998</v>
      </c>
      <c r="C44" s="3">
        <v>0</v>
      </c>
      <c r="D44" s="3">
        <v>1744.4889999999998</v>
      </c>
      <c r="E44" s="3">
        <v>2798.74</v>
      </c>
      <c r="F44" s="3">
        <v>0.913</v>
      </c>
      <c r="G44" s="3">
        <v>2799.653</v>
      </c>
      <c r="H44" s="4">
        <f t="shared" si="0"/>
        <v>60.433227151332005</v>
      </c>
      <c r="I44" s="4">
        <f t="shared" si="1"/>
        <v>0</v>
      </c>
      <c r="J44" s="5">
        <f t="shared" si="2"/>
        <v>60.48556339420885</v>
      </c>
    </row>
    <row r="45" spans="1:10" ht="15">
      <c r="A45" s="6" t="s">
        <v>69</v>
      </c>
      <c r="B45" s="7">
        <v>1023.7690000000001</v>
      </c>
      <c r="C45" s="7">
        <v>0</v>
      </c>
      <c r="D45" s="7">
        <v>1023.7690000000001</v>
      </c>
      <c r="E45" s="7">
        <v>946.312</v>
      </c>
      <c r="F45" s="7">
        <v>0</v>
      </c>
      <c r="G45" s="7">
        <v>946.312</v>
      </c>
      <c r="H45" s="8">
        <f t="shared" si="0"/>
        <v>-7.565866909429773</v>
      </c>
      <c r="I45" s="8">
        <f t="shared" si="1"/>
        <v>0</v>
      </c>
      <c r="J45" s="9">
        <f t="shared" si="2"/>
        <v>-7.565866909429773</v>
      </c>
    </row>
    <row r="46" spans="1:10" ht="15">
      <c r="A46" s="10" t="s">
        <v>38</v>
      </c>
      <c r="B46" s="3">
        <v>369.88</v>
      </c>
      <c r="C46" s="3">
        <v>78.861</v>
      </c>
      <c r="D46" s="3">
        <v>448.741</v>
      </c>
      <c r="E46" s="3">
        <v>1505.632</v>
      </c>
      <c r="F46" s="3">
        <v>77.09899999999999</v>
      </c>
      <c r="G46" s="3">
        <v>1582.731</v>
      </c>
      <c r="H46" s="4">
        <f t="shared" si="0"/>
        <v>307.0595868930464</v>
      </c>
      <c r="I46" s="4">
        <f t="shared" si="1"/>
        <v>-2.234311002903862</v>
      </c>
      <c r="J46" s="5">
        <f t="shared" si="2"/>
        <v>252.70478962252167</v>
      </c>
    </row>
    <row r="47" spans="1:10" ht="15">
      <c r="A47" s="6" t="s">
        <v>39</v>
      </c>
      <c r="B47" s="7">
        <v>1472.1720000000003</v>
      </c>
      <c r="C47" s="7">
        <v>0</v>
      </c>
      <c r="D47" s="7">
        <v>1472.1720000000003</v>
      </c>
      <c r="E47" s="7">
        <v>2235.908</v>
      </c>
      <c r="F47" s="7">
        <v>1.358</v>
      </c>
      <c r="G47" s="7">
        <v>2237.266</v>
      </c>
      <c r="H47" s="8">
        <f t="shared" si="0"/>
        <v>51.878177278198436</v>
      </c>
      <c r="I47" s="8">
        <f t="shared" si="1"/>
        <v>0</v>
      </c>
      <c r="J47" s="9">
        <f t="shared" si="2"/>
        <v>51.97042193439352</v>
      </c>
    </row>
    <row r="48" spans="1:10" ht="15">
      <c r="A48" s="10" t="s">
        <v>77</v>
      </c>
      <c r="B48" s="3">
        <v>0</v>
      </c>
      <c r="C48" s="3">
        <v>0</v>
      </c>
      <c r="D48" s="3">
        <v>0</v>
      </c>
      <c r="E48" s="3">
        <v>150.964</v>
      </c>
      <c r="F48" s="3">
        <v>0</v>
      </c>
      <c r="G48" s="3">
        <v>150.964</v>
      </c>
      <c r="H48" s="4">
        <f>+_xlfn.IFERROR(((E48-B48)/B48)*100,0)</f>
        <v>0</v>
      </c>
      <c r="I48" s="4">
        <f>+_xlfn.IFERROR(((F48-C48)/C48)*100,0)</f>
        <v>0</v>
      </c>
      <c r="J48" s="5">
        <f>+_xlfn.IFERROR(((G48-D48)/D48)*100,0)</f>
        <v>0</v>
      </c>
    </row>
    <row r="49" spans="1:10" ht="15">
      <c r="A49" s="6" t="s">
        <v>40</v>
      </c>
      <c r="B49" s="7">
        <v>2462.109</v>
      </c>
      <c r="C49" s="7">
        <v>402.34700000000004</v>
      </c>
      <c r="D49" s="7">
        <v>2864.456</v>
      </c>
      <c r="E49" s="7">
        <v>3486.7859999999996</v>
      </c>
      <c r="F49" s="7">
        <v>1101.959</v>
      </c>
      <c r="G49" s="7">
        <v>4588.745</v>
      </c>
      <c r="H49" s="8">
        <f t="shared" si="0"/>
        <v>41.617856886108605</v>
      </c>
      <c r="I49" s="8">
        <f t="shared" si="1"/>
        <v>173.88274300541573</v>
      </c>
      <c r="J49" s="9">
        <f t="shared" si="2"/>
        <v>60.196037223123675</v>
      </c>
    </row>
    <row r="50" spans="1:10" ht="15">
      <c r="A50" s="10" t="s">
        <v>41</v>
      </c>
      <c r="B50" s="3">
        <v>130.121</v>
      </c>
      <c r="C50" s="3">
        <v>0</v>
      </c>
      <c r="D50" s="3">
        <v>130.121</v>
      </c>
      <c r="E50" s="3">
        <v>140.25300000000001</v>
      </c>
      <c r="F50" s="3">
        <v>0</v>
      </c>
      <c r="G50" s="3">
        <v>140.25300000000001</v>
      </c>
      <c r="H50" s="4">
        <f t="shared" si="0"/>
        <v>7.7865986274313945</v>
      </c>
      <c r="I50" s="4">
        <f t="shared" si="1"/>
        <v>0</v>
      </c>
      <c r="J50" s="5">
        <f t="shared" si="2"/>
        <v>7.7865986274313945</v>
      </c>
    </row>
    <row r="51" spans="1:10" ht="15">
      <c r="A51" s="6" t="s">
        <v>42</v>
      </c>
      <c r="B51" s="7">
        <v>115.04499999999999</v>
      </c>
      <c r="C51" s="7">
        <v>0</v>
      </c>
      <c r="D51" s="7">
        <v>115.04499999999999</v>
      </c>
      <c r="E51" s="7">
        <v>214.962</v>
      </c>
      <c r="F51" s="7">
        <v>0</v>
      </c>
      <c r="G51" s="7">
        <v>214.962</v>
      </c>
      <c r="H51" s="8">
        <f t="shared" si="0"/>
        <v>86.85036290147335</v>
      </c>
      <c r="I51" s="8">
        <f t="shared" si="1"/>
        <v>0</v>
      </c>
      <c r="J51" s="9">
        <f t="shared" si="2"/>
        <v>86.85036290147335</v>
      </c>
    </row>
    <row r="52" spans="1:10" ht="15">
      <c r="A52" s="10" t="s">
        <v>43</v>
      </c>
      <c r="B52" s="3">
        <v>1074.067</v>
      </c>
      <c r="C52" s="3">
        <v>7.892</v>
      </c>
      <c r="D52" s="3">
        <v>1081.959</v>
      </c>
      <c r="E52" s="3">
        <v>1216.635</v>
      </c>
      <c r="F52" s="3">
        <v>1.221</v>
      </c>
      <c r="G52" s="3">
        <v>1217.856</v>
      </c>
      <c r="H52" s="4">
        <f t="shared" si="0"/>
        <v>13.273659836863061</v>
      </c>
      <c r="I52" s="4">
        <f t="shared" si="1"/>
        <v>-84.52863659401926</v>
      </c>
      <c r="J52" s="5">
        <f t="shared" si="2"/>
        <v>12.560272616614856</v>
      </c>
    </row>
    <row r="53" spans="1:10" ht="15">
      <c r="A53" s="6" t="s">
        <v>72</v>
      </c>
      <c r="B53" s="7">
        <v>1515.513</v>
      </c>
      <c r="C53" s="7">
        <v>0</v>
      </c>
      <c r="D53" s="7">
        <v>1515.513</v>
      </c>
      <c r="E53" s="7">
        <v>1799.269</v>
      </c>
      <c r="F53" s="7">
        <v>0.085</v>
      </c>
      <c r="G53" s="7">
        <v>1799.354</v>
      </c>
      <c r="H53" s="8">
        <f t="shared" si="0"/>
        <v>18.7234289643177</v>
      </c>
      <c r="I53" s="8">
        <f t="shared" si="1"/>
        <v>0</v>
      </c>
      <c r="J53" s="9">
        <f t="shared" si="2"/>
        <v>18.729037626203148</v>
      </c>
    </row>
    <row r="54" spans="1:10" ht="15">
      <c r="A54" s="10" t="s">
        <v>44</v>
      </c>
      <c r="B54" s="3">
        <v>1149.4669999999999</v>
      </c>
      <c r="C54" s="3">
        <v>0</v>
      </c>
      <c r="D54" s="3">
        <v>1149.4669999999999</v>
      </c>
      <c r="E54" s="3">
        <v>1172.703</v>
      </c>
      <c r="F54" s="3">
        <v>0</v>
      </c>
      <c r="G54" s="3">
        <v>1172.703</v>
      </c>
      <c r="H54" s="4">
        <f t="shared" si="0"/>
        <v>2.0214586412659177</v>
      </c>
      <c r="I54" s="4">
        <f t="shared" si="1"/>
        <v>0</v>
      </c>
      <c r="J54" s="5">
        <f t="shared" si="2"/>
        <v>2.0214586412659177</v>
      </c>
    </row>
    <row r="55" spans="1:10" ht="15">
      <c r="A55" s="6" t="s">
        <v>70</v>
      </c>
      <c r="B55" s="7">
        <v>0</v>
      </c>
      <c r="C55" s="7">
        <v>1167.388</v>
      </c>
      <c r="D55" s="7">
        <v>1167.388</v>
      </c>
      <c r="E55" s="7">
        <v>65.153</v>
      </c>
      <c r="F55" s="7">
        <v>1059.4654</v>
      </c>
      <c r="G55" s="7">
        <v>1124.6184</v>
      </c>
      <c r="H55" s="8">
        <f t="shared" si="0"/>
        <v>0</v>
      </c>
      <c r="I55" s="8">
        <f t="shared" si="1"/>
        <v>-9.244792648202644</v>
      </c>
      <c r="J55" s="9">
        <f t="shared" si="2"/>
        <v>-3.6637005006047567</v>
      </c>
    </row>
    <row r="56" spans="1:10" ht="15">
      <c r="A56" s="10" t="s">
        <v>45</v>
      </c>
      <c r="B56" s="3">
        <v>0</v>
      </c>
      <c r="C56" s="3">
        <v>0</v>
      </c>
      <c r="D56" s="3">
        <v>0</v>
      </c>
      <c r="E56" s="3">
        <v>156.75600000000003</v>
      </c>
      <c r="F56" s="3">
        <v>0</v>
      </c>
      <c r="G56" s="3">
        <v>156.75600000000003</v>
      </c>
      <c r="H56" s="4">
        <f t="shared" si="0"/>
        <v>0</v>
      </c>
      <c r="I56" s="4">
        <f t="shared" si="1"/>
        <v>0</v>
      </c>
      <c r="J56" s="5">
        <f t="shared" si="2"/>
        <v>0</v>
      </c>
    </row>
    <row r="57" spans="1:10" ht="15">
      <c r="A57" s="6" t="s">
        <v>46</v>
      </c>
      <c r="B57" s="7">
        <v>0</v>
      </c>
      <c r="C57" s="7">
        <v>0</v>
      </c>
      <c r="D57" s="7">
        <v>0</v>
      </c>
      <c r="E57" s="7">
        <v>0</v>
      </c>
      <c r="F57" s="7">
        <v>0</v>
      </c>
      <c r="G57" s="7">
        <v>0</v>
      </c>
      <c r="H57" s="8">
        <f t="shared" si="0"/>
        <v>0</v>
      </c>
      <c r="I57" s="8">
        <f t="shared" si="1"/>
        <v>0</v>
      </c>
      <c r="J57" s="9">
        <f t="shared" si="2"/>
        <v>0</v>
      </c>
    </row>
    <row r="58" spans="1:10" ht="15">
      <c r="A58" s="10" t="s">
        <v>47</v>
      </c>
      <c r="B58" s="3">
        <v>4109.092</v>
      </c>
      <c r="C58" s="3">
        <v>0</v>
      </c>
      <c r="D58" s="3">
        <v>4109.092</v>
      </c>
      <c r="E58" s="3">
        <v>4748.422</v>
      </c>
      <c r="F58" s="3">
        <v>2.541</v>
      </c>
      <c r="G58" s="3">
        <v>4750.963</v>
      </c>
      <c r="H58" s="4">
        <f t="shared" si="0"/>
        <v>15.55891179851899</v>
      </c>
      <c r="I58" s="4">
        <f t="shared" si="1"/>
        <v>0</v>
      </c>
      <c r="J58" s="5">
        <f t="shared" si="2"/>
        <v>15.62075027767692</v>
      </c>
    </row>
    <row r="59" spans="1:10" ht="15">
      <c r="A59" s="6" t="s">
        <v>56</v>
      </c>
      <c r="B59" s="7">
        <v>4.993</v>
      </c>
      <c r="C59" s="7">
        <v>1.04</v>
      </c>
      <c r="D59" s="7">
        <v>6.033</v>
      </c>
      <c r="E59" s="7">
        <v>106.923</v>
      </c>
      <c r="F59" s="7">
        <v>79.683</v>
      </c>
      <c r="G59" s="7">
        <v>186.606</v>
      </c>
      <c r="H59" s="8">
        <f t="shared" si="0"/>
        <v>2041.4580412577611</v>
      </c>
      <c r="I59" s="8">
        <f t="shared" si="1"/>
        <v>7561.826923076923</v>
      </c>
      <c r="J59" s="9">
        <f t="shared" si="2"/>
        <v>2993.0880159124813</v>
      </c>
    </row>
    <row r="60" spans="1:10" ht="15">
      <c r="A60" s="10" t="s">
        <v>57</v>
      </c>
      <c r="B60" s="3">
        <v>0</v>
      </c>
      <c r="C60" s="3">
        <v>32.658</v>
      </c>
      <c r="D60" s="3">
        <v>32.658</v>
      </c>
      <c r="E60" s="3">
        <v>62.588</v>
      </c>
      <c r="F60" s="3">
        <v>439.197</v>
      </c>
      <c r="G60" s="3">
        <v>501.785</v>
      </c>
      <c r="H60" s="4">
        <f t="shared" si="0"/>
        <v>0</v>
      </c>
      <c r="I60" s="4">
        <f t="shared" si="1"/>
        <v>1244.8374058423663</v>
      </c>
      <c r="J60" s="5">
        <f t="shared" si="2"/>
        <v>1436.484169269398</v>
      </c>
    </row>
    <row r="61" spans="1:10" ht="15">
      <c r="A61" s="11" t="s">
        <v>48</v>
      </c>
      <c r="B61" s="20">
        <f>+B62-SUM(B6+B10+B32+B20+B59+B60+B5)</f>
        <v>117859.32400000014</v>
      </c>
      <c r="C61" s="20">
        <f>+C62-SUM(C6+C10+C32+C20+C59+C60+C5)</f>
        <v>403762.53700000007</v>
      </c>
      <c r="D61" s="20">
        <f>+D62-SUM(D6+D10+D32+D20+D59+D60+D5)</f>
        <v>521621.8610000005</v>
      </c>
      <c r="E61" s="20">
        <f>+E62-SUM(E6+E10+E32+E20+E59+E60+E5)</f>
        <v>162510.73700000002</v>
      </c>
      <c r="F61" s="20">
        <f>+F62-SUM(F6+F10+F32+F20+F59+F60+F5)</f>
        <v>169347.93139999942</v>
      </c>
      <c r="G61" s="20">
        <f>+G62-SUM(G6+G10+G32+G20+G59+G60+G5)</f>
        <v>331858.6684000001</v>
      </c>
      <c r="H61" s="21">
        <f>+_xlfn.IFERROR(((E61-B61)/B61)*100,0)</f>
        <v>37.88534626246442</v>
      </c>
      <c r="I61" s="21">
        <f t="shared" si="1"/>
        <v>-58.05754227267514</v>
      </c>
      <c r="J61" s="46">
        <f t="shared" si="2"/>
        <v>-36.37945546151108</v>
      </c>
    </row>
    <row r="62" spans="1:10" ht="15">
      <c r="A62" s="14" t="s">
        <v>49</v>
      </c>
      <c r="B62" s="22">
        <f>SUM(B4:B60)</f>
        <v>199187.21600000013</v>
      </c>
      <c r="C62" s="22">
        <f>SUM(C4:C60)</f>
        <v>894725.6490000001</v>
      </c>
      <c r="D62" s="22">
        <f>SUM(D4:D60)</f>
        <v>1093912.8650000005</v>
      </c>
      <c r="E62" s="22">
        <f>SUM(E4:E60)</f>
        <v>277620.86037380004</v>
      </c>
      <c r="F62" s="22">
        <f>SUM(F4:F60)</f>
        <v>1110901.0172633994</v>
      </c>
      <c r="G62" s="22">
        <f>SUM(G4:G60)</f>
        <v>1388521.8776372</v>
      </c>
      <c r="H62" s="23">
        <f>+_xlfn.IFERROR(((E62-B62)/B62)*100,0)</f>
        <v>39.37684654109522</v>
      </c>
      <c r="I62" s="23">
        <f>+_xlfn.IFERROR(((F62-C62)/C62)*100,0)</f>
        <v>24.16107870664154</v>
      </c>
      <c r="J62" s="47">
        <f>+_xlfn.IFERROR(((G62-D62)/D62)*100,0)</f>
        <v>26.931670891099674</v>
      </c>
    </row>
    <row r="63" spans="1:10" ht="15">
      <c r="A63" s="24"/>
      <c r="B63" s="25"/>
      <c r="C63" s="25"/>
      <c r="D63" s="25"/>
      <c r="E63" s="25"/>
      <c r="F63" s="25"/>
      <c r="G63" s="25"/>
      <c r="H63" s="25"/>
      <c r="I63" s="25"/>
      <c r="J63" s="26"/>
    </row>
    <row r="64" spans="1:10" ht="15">
      <c r="A64" s="24" t="s">
        <v>65</v>
      </c>
      <c r="B64" s="25"/>
      <c r="C64" s="25"/>
      <c r="D64" s="25"/>
      <c r="E64" s="25"/>
      <c r="F64" s="25"/>
      <c r="G64" s="25"/>
      <c r="H64" s="25"/>
      <c r="I64" s="25"/>
      <c r="J64" s="26"/>
    </row>
    <row r="65" spans="1:10" ht="15.75" thickBot="1">
      <c r="A65" s="27"/>
      <c r="B65" s="28"/>
      <c r="C65" s="28"/>
      <c r="D65" s="28"/>
      <c r="E65" s="28"/>
      <c r="F65" s="28"/>
      <c r="G65" s="28"/>
      <c r="H65" s="28"/>
      <c r="I65" s="28"/>
      <c r="J65" s="29"/>
    </row>
    <row r="66" spans="1:10" ht="45.75" customHeight="1">
      <c r="A66" s="63" t="s">
        <v>71</v>
      </c>
      <c r="B66" s="63"/>
      <c r="C66" s="63"/>
      <c r="D66" s="63"/>
      <c r="E66" s="63"/>
      <c r="F66" s="63"/>
      <c r="G66" s="63"/>
      <c r="H66" s="63"/>
      <c r="I66" s="63"/>
      <c r="J66" s="63"/>
    </row>
    <row r="67" ht="15">
      <c r="A67" s="36"/>
    </row>
    <row r="68" spans="2:7" ht="15">
      <c r="B68" s="34"/>
      <c r="C68" s="34"/>
      <c r="D68" s="34"/>
      <c r="E68" s="34"/>
      <c r="F68" s="34"/>
      <c r="G68" s="34"/>
    </row>
    <row r="69" spans="2:7" ht="15">
      <c r="B69" s="34"/>
      <c r="C69" s="34"/>
      <c r="D69" s="34"/>
      <c r="E69" s="34"/>
      <c r="F69" s="34"/>
      <c r="G69" s="34"/>
    </row>
    <row r="70" spans="2:7" ht="15">
      <c r="B70" s="34"/>
      <c r="C70" s="34"/>
      <c r="D70" s="34"/>
      <c r="E70" s="34"/>
      <c r="F70" s="34"/>
      <c r="G70" s="34"/>
    </row>
  </sheetData>
  <sheetProtection/>
  <mergeCells count="6">
    <mergeCell ref="A66:J66"/>
    <mergeCell ref="A1:J1"/>
    <mergeCell ref="A2:A3"/>
    <mergeCell ref="B2:D2"/>
    <mergeCell ref="E2:G2"/>
    <mergeCell ref="H2:J2"/>
  </mergeCells>
  <conditionalFormatting sqref="H8:J46">
    <cfRule type="cellIs" priority="6" dxfId="0" operator="equal">
      <formula>0</formula>
    </cfRule>
  </conditionalFormatting>
  <conditionalFormatting sqref="H4:J5">
    <cfRule type="cellIs" priority="10" dxfId="0" operator="equal">
      <formula>0</formula>
    </cfRule>
  </conditionalFormatting>
  <conditionalFormatting sqref="B4:G5">
    <cfRule type="cellIs" priority="11" dxfId="0" operator="equal">
      <formula>0</formula>
    </cfRule>
  </conditionalFormatting>
  <conditionalFormatting sqref="B6:G7">
    <cfRule type="cellIs" priority="9" dxfId="0" operator="equal">
      <formula>0</formula>
    </cfRule>
  </conditionalFormatting>
  <conditionalFormatting sqref="H6:J7">
    <cfRule type="cellIs" priority="8" dxfId="0" operator="equal">
      <formula>0</formula>
    </cfRule>
  </conditionalFormatting>
  <conditionalFormatting sqref="B8:G46">
    <cfRule type="cellIs" priority="7" dxfId="0" operator="equal">
      <formula>0</formula>
    </cfRule>
  </conditionalFormatting>
  <conditionalFormatting sqref="H47:J60">
    <cfRule type="cellIs" priority="1" dxfId="0" operator="equal">
      <formula>0</formula>
    </cfRule>
  </conditionalFormatting>
  <conditionalFormatting sqref="B47:G60">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cp:lastModifiedBy>
  <cp:lastPrinted>2021-05-04T18:37:33Z</cp:lastPrinted>
  <dcterms:created xsi:type="dcterms:W3CDTF">2017-03-06T11:35:15Z</dcterms:created>
  <dcterms:modified xsi:type="dcterms:W3CDTF">2022-06-13T10:22:00Z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