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635" activeTab="0"/>
  </bookViews>
  <sheets>
    <sheet name="YOLCU" sheetId="1" r:id="rId1"/>
    <sheet name="TÜM UÇAK" sheetId="2" r:id="rId2"/>
    <sheet name="TİCARİ UÇAK" sheetId="3" r:id="rId3"/>
    <sheet name="YÜK " sheetId="4" r:id="rId4"/>
  </sheets>
  <definedNames>
    <definedName name="_xlfn.IFERROR" hidden="1">#NAME?</definedName>
    <definedName name="_xlnm.Print_Area" localSheetId="1">'TÜM UÇAK'!$A$1:$J$68</definedName>
  </definedNames>
  <calcPr fullCalcOnLoad="1"/>
</workbook>
</file>

<file path=xl/sharedStrings.xml><?xml version="1.0" encoding="utf-8"?>
<sst xmlns="http://schemas.openxmlformats.org/spreadsheetml/2006/main" count="314" uniqueCount="81">
  <si>
    <t xml:space="preserve">   TÜM UÇAK TRAFİĞİ</t>
  </si>
  <si>
    <t xml:space="preserve">Havalimanları </t>
  </si>
  <si>
    <t>İç Hat</t>
  </si>
  <si>
    <t>Dış Hat</t>
  </si>
  <si>
    <t>Toplam</t>
  </si>
  <si>
    <t>İstanbul Atatürk</t>
  </si>
  <si>
    <t>Ankara Esenboğa</t>
  </si>
  <si>
    <t>İzmir Adnan Menderes</t>
  </si>
  <si>
    <t>Antalya</t>
  </si>
  <si>
    <t>Muğla Dalaman</t>
  </si>
  <si>
    <t>Muğla Milas-Bodrum</t>
  </si>
  <si>
    <t>Adana</t>
  </si>
  <si>
    <t>Trabzon</t>
  </si>
  <si>
    <t>Erzurum</t>
  </si>
  <si>
    <t>Gaziantep</t>
  </si>
  <si>
    <t>Adıyaman</t>
  </si>
  <si>
    <t>Ağrı Ahmed-i Hani</t>
  </si>
  <si>
    <t>Amasya Merzifon</t>
  </si>
  <si>
    <t>Balıkesir Koca Seyit</t>
  </si>
  <si>
    <t>Balıkesir Merkez</t>
  </si>
  <si>
    <t>Batman</t>
  </si>
  <si>
    <t>Bingöl</t>
  </si>
  <si>
    <t>Bursa Yenişehir</t>
  </si>
  <si>
    <t>Çanakkale</t>
  </si>
  <si>
    <t>Çanakkale Gökçeada</t>
  </si>
  <si>
    <t>Denizli Çardak</t>
  </si>
  <si>
    <t>Diyarbakır</t>
  </si>
  <si>
    <t>Elazığ</t>
  </si>
  <si>
    <t>Hatay</t>
  </si>
  <si>
    <t>Isparta Süleyman Demirel</t>
  </si>
  <si>
    <t>Kahramanmaraş</t>
  </si>
  <si>
    <t>Kars Harakani</t>
  </si>
  <si>
    <t>Kastamonu</t>
  </si>
  <si>
    <t>Kayseri</t>
  </si>
  <si>
    <t>Kocaeli Cengiz Topel</t>
  </si>
  <si>
    <t>Konya</t>
  </si>
  <si>
    <t>Malatya</t>
  </si>
  <si>
    <t>Mardin</t>
  </si>
  <si>
    <t>Kapadokya</t>
  </si>
  <si>
    <t>Ordu-Giresun</t>
  </si>
  <si>
    <t>Samsun Çarşamba</t>
  </si>
  <si>
    <t>Siirt</t>
  </si>
  <si>
    <t>Sinop</t>
  </si>
  <si>
    <t>Sivas Nuri Demirağ</t>
  </si>
  <si>
    <t>Şırnak Şerafettin Elçi</t>
  </si>
  <si>
    <t>Tokat</t>
  </si>
  <si>
    <t>Uşak</t>
  </si>
  <si>
    <t>Van Ferit Melen</t>
  </si>
  <si>
    <t>DHMİ TOPLAMI</t>
  </si>
  <si>
    <t>TÜRKİYE GENELİ</t>
  </si>
  <si>
    <t>OVERFLIGHT</t>
  </si>
  <si>
    <t>TÜRKİYE GENELİ OVERFLIGHT DAHİL</t>
  </si>
  <si>
    <t>İstanbul Sabiha Gökçen(*)</t>
  </si>
  <si>
    <t>Gazipaşa Alanya(*)</t>
  </si>
  <si>
    <t>Aydın Çıldır(*)</t>
  </si>
  <si>
    <t>Eskişehir Hasan Polatkan(*)</t>
  </si>
  <si>
    <t>Zafer(*)</t>
  </si>
  <si>
    <t>Zonguldak Çaycuma(*)</t>
  </si>
  <si>
    <t>YOLCU TRAFİĞİ (Gelen-Giden)</t>
  </si>
  <si>
    <t>DHMİ DİREKT TRANSİT</t>
  </si>
  <si>
    <t>DİĞER DİREKT TRANSİT</t>
  </si>
  <si>
    <t>TÜRKİYE GENELİ DİREKT TRANSİT</t>
  </si>
  <si>
    <t>TÜRKİYE GENELİ DİREKT TRANSİT DAHİL</t>
  </si>
  <si>
    <t xml:space="preserve">   TİCARİ  UÇAK TRAFİĞİ</t>
  </si>
  <si>
    <t>YÜK TRAFİĞİ ( Bagaj+Kargo+Posta) (TON)</t>
  </si>
  <si>
    <t xml:space="preserve"> </t>
  </si>
  <si>
    <t>Iğdır Şehit Bülent Aydın</t>
  </si>
  <si>
    <t>Hakkari Yüksekova Selahaddin Eyyubi</t>
  </si>
  <si>
    <t>İstanbul(*)</t>
  </si>
  <si>
    <t xml:space="preserve">Muş Sultan Alparslan </t>
  </si>
  <si>
    <t>Tekirdağ Çorlu Atatürk</t>
  </si>
  <si>
    <t>(*)İşaretli havalimanlarından  Zonguldak Çaycuma,Gazipaşa Alanya,Zafer ve Aydın Çıldır Havalimanları DHMİ denetimli özel şirket tarafından işletilmektedir. İstanbul Sabiha Gökçen Havalimanı Savunma Sanayii Başkanlığı denetiminde özel şirket tarafından,Eskişehir Hasan Polatkan Havalimanı, Eskişehir Teknik Üniversitesi tarafından, İstanbul Havalimanı DHMİ denetimi ve gözetimi altında özel şirket tarafından işletilmekte olduğundan DHMİ toplamında hariç tutulmuştur.</t>
  </si>
  <si>
    <t>Şanlıurfa GAP</t>
  </si>
  <si>
    <t>Erzincan Yıldırım Akbulut</t>
  </si>
  <si>
    <t>2021 HAZİRAN SONU</t>
  </si>
  <si>
    <t>Rize-Artvin</t>
  </si>
  <si>
    <t xml:space="preserve"> 2022/2021 (%)</t>
  </si>
  <si>
    <t>2022 HAZİRAN SONU
(Kesin Olmayan)</t>
  </si>
  <si>
    <t>TÜROB ÇALIŞMASI                                                                                                       TEKİL YOLCU SAYISI (DHMİ VERİLERİ / 2)</t>
  </si>
  <si>
    <t>2022/2021 Fark</t>
  </si>
  <si>
    <t>Ocak-Haziran 2022 Dönemi Günlük Yolcu Sayısı</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</si>
</sst>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00\ _T_L_-;\-* #,##0.00\ _T_L_-;_-* &quot;-&quot;??\ _T_L_-;_-@_-"/>
    <numFmt numFmtId="165" formatCode="_-* #,##0\ _T_L_-;\-* #,##0\ _T_L_-;_-* &quot;-&quot;??\ _T_L_-;_-@_-"/>
    <numFmt numFmtId="166" formatCode="#,##0.0"/>
    <numFmt numFmtId="167" formatCode="#,##0_ ;\-#,##0\ "/>
    <numFmt numFmtId="168" formatCode="0.0"/>
    <numFmt numFmtId="169" formatCode="0;;;@"/>
  </numFmts>
  <fonts count="45">
    <font>
      <sz val="11"/>
      <color theme="1"/>
      <name val="Calibri"/>
      <family val="2"/>
    </font>
    <font>
      <sz val="11"/>
      <color indexed="8"/>
      <name val="Calibri"/>
      <family val="2"/>
    </font>
    <font>
      <sz val="11"/>
      <color indexed="9"/>
      <name val="Calibri"/>
      <family val="2"/>
    </font>
    <font>
      <b/>
      <sz val="11"/>
      <color indexed="8"/>
      <name val="Tahoma"/>
      <family val="2"/>
    </font>
    <font>
      <b/>
      <sz val="11"/>
      <color indexed="9"/>
      <name val="Tahoma"/>
      <family val="2"/>
    </font>
    <font>
      <b/>
      <sz val="10"/>
      <color indexed="9"/>
      <name val="Tahoma"/>
      <family val="2"/>
    </font>
    <font>
      <sz val="10"/>
      <name val="Arial Tur"/>
      <family val="0"/>
    </font>
    <font>
      <b/>
      <sz val="8"/>
      <color indexed="8"/>
      <name val="Tahoma"/>
      <family val="2"/>
    </font>
    <font>
      <b/>
      <sz val="9.5"/>
      <color indexed="8"/>
      <name val="Tahoma"/>
      <family val="2"/>
    </font>
    <font>
      <b/>
      <sz val="9.5"/>
      <color indexed="10"/>
      <name val="Tahoma"/>
      <family val="2"/>
    </font>
    <font>
      <b/>
      <sz val="9.5"/>
      <color indexed="9"/>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5700"/>
      <name val="Calibri"/>
      <family val="2"/>
    </font>
    <font>
      <b/>
      <sz val="11"/>
      <color theme="1"/>
      <name val="Calibri"/>
      <family val="2"/>
    </font>
    <font>
      <sz val="11"/>
      <color rgb="FFFF0000"/>
      <name val="Calibri"/>
      <family val="2"/>
    </font>
    <font>
      <sz val="11"/>
      <color theme="0"/>
      <name val="Calibri"/>
      <family val="2"/>
    </font>
    <font>
      <b/>
      <sz val="10"/>
      <color theme="0"/>
      <name val="Tahoma"/>
      <family val="2"/>
    </font>
    <font>
      <b/>
      <sz val="9.5"/>
      <color theme="0"/>
      <name val="Tahoma"/>
      <family val="2"/>
    </font>
    <font>
      <b/>
      <sz val="11"/>
      <color theme="1"/>
      <name val="Tahoma"/>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00000"/>
        <bgColor indexed="64"/>
      </patternFill>
    </fill>
    <fill>
      <patternFill patternType="solid">
        <fgColor theme="0"/>
        <bgColor indexed="64"/>
      </patternFill>
    </fill>
    <fill>
      <patternFill patternType="solid">
        <fgColor theme="0"/>
        <bgColor indexed="64"/>
      </patternFill>
    </fill>
    <fill>
      <patternFill patternType="solid">
        <fgColor theme="6" tint="-0.4999699890613556"/>
        <bgColor indexed="64"/>
      </patternFill>
    </fill>
    <fill>
      <patternFill patternType="solid">
        <fgColor theme="6" tint="-0.4999699890613556"/>
        <bgColor indexed="64"/>
      </patternFill>
    </fill>
    <fill>
      <patternFill patternType="solid">
        <fgColor rgb="FFC00000"/>
        <bgColor indexed="64"/>
      </patternFill>
    </fill>
    <fill>
      <patternFill patternType="solid">
        <fgColor theme="3" tint="-0.4999699890613556"/>
        <bgColor indexed="64"/>
      </patternFill>
    </fill>
    <fill>
      <patternFill patternType="solid">
        <fgColor rgb="FFFFFF00"/>
        <bgColor indexed="64"/>
      </patternFill>
    </fill>
  </fills>
  <borders count="2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top/>
      <bottom style="thin"/>
    </border>
    <border>
      <left/>
      <right style="medium"/>
      <top/>
      <bottom style="thin"/>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right style="medium"/>
      <top style="thin"/>
      <bottom/>
    </border>
    <border>
      <left/>
      <right/>
      <top style="medium"/>
      <bottom/>
    </border>
    <border>
      <left style="medium"/>
      <right/>
      <top style="medium"/>
      <bottom/>
    </border>
    <border>
      <left/>
      <right style="medium"/>
      <top style="medium"/>
      <bottom/>
    </border>
    <border>
      <left style="medium"/>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41" fontId="0" fillId="0" borderId="0" applyFont="0" applyFill="0" applyBorder="0" applyAlignment="0" applyProtection="0"/>
    <xf numFmtId="164" fontId="6" fillId="0" borderId="0" applyFont="0" applyFill="0" applyBorder="0" applyAlignment="0" applyProtection="0"/>
    <xf numFmtId="0" fontId="32" fillId="20" borderId="5" applyNumberFormat="0" applyAlignment="0" applyProtection="0"/>
    <xf numFmtId="0" fontId="33" fillId="21" borderId="6" applyNumberFormat="0" applyAlignment="0" applyProtection="0"/>
    <xf numFmtId="0" fontId="34" fillId="20" borderId="6" applyNumberFormat="0" applyAlignment="0" applyProtection="0"/>
    <xf numFmtId="0" fontId="35" fillId="22" borderId="7" applyNumberFormat="0" applyAlignment="0" applyProtection="0"/>
    <xf numFmtId="0" fontId="36" fillId="23" borderId="0" applyNumberFormat="0" applyBorder="0" applyAlignment="0" applyProtection="0"/>
    <xf numFmtId="0" fontId="37" fillId="24" borderId="0" applyNumberFormat="0" applyBorder="0" applyAlignment="0" applyProtection="0"/>
    <xf numFmtId="0" fontId="6" fillId="0" borderId="0">
      <alignment/>
      <protection/>
    </xf>
    <xf numFmtId="0" fontId="0" fillId="25" borderId="8" applyNumberFormat="0" applyFont="0" applyAlignment="0" applyProtection="0"/>
    <xf numFmtId="0" fontId="38"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cellStyleXfs>
  <cellXfs count="86">
    <xf numFmtId="0" fontId="0" fillId="0" borderId="0" xfId="0" applyFont="1" applyAlignment="1">
      <alignment/>
    </xf>
    <xf numFmtId="2" fontId="5" fillId="33" borderId="10" xfId="56" applyNumberFormat="1" applyFont="1" applyFill="1" applyBorder="1" applyAlignment="1">
      <alignment horizontal="right" vertical="center"/>
    </xf>
    <xf numFmtId="2" fontId="5" fillId="33" borderId="11" xfId="56" applyNumberFormat="1" applyFont="1" applyFill="1" applyBorder="1" applyAlignment="1">
      <alignment horizontal="right" vertical="center"/>
    </xf>
    <xf numFmtId="3" fontId="8" fillId="34" borderId="0" xfId="41" applyNumberFormat="1" applyFont="1" applyFill="1" applyBorder="1" applyAlignment="1">
      <alignment horizontal="right" vertical="center"/>
    </xf>
    <xf numFmtId="3" fontId="9" fillId="34" borderId="0" xfId="41" applyNumberFormat="1" applyFont="1" applyFill="1" applyBorder="1" applyAlignment="1">
      <alignment horizontal="right" vertical="center"/>
    </xf>
    <xf numFmtId="3" fontId="9" fillId="34" borderId="12" xfId="41" applyNumberFormat="1" applyFont="1" applyFill="1" applyBorder="1" applyAlignment="1">
      <alignment horizontal="right" vertical="center"/>
    </xf>
    <xf numFmtId="165" fontId="7" fillId="16" borderId="13" xfId="41" applyNumberFormat="1" applyFont="1" applyFill="1" applyBorder="1" applyAlignment="1">
      <alignment horizontal="left"/>
    </xf>
    <xf numFmtId="3" fontId="8" fillId="16" borderId="0" xfId="41" applyNumberFormat="1" applyFont="1" applyFill="1" applyBorder="1" applyAlignment="1">
      <alignment horizontal="right" vertical="center"/>
    </xf>
    <xf numFmtId="3" fontId="9" fillId="16" borderId="0" xfId="41" applyNumberFormat="1" applyFont="1" applyFill="1" applyBorder="1" applyAlignment="1">
      <alignment horizontal="right" vertical="center"/>
    </xf>
    <xf numFmtId="3" fontId="9" fillId="16" borderId="12" xfId="41" applyNumberFormat="1" applyFont="1" applyFill="1" applyBorder="1" applyAlignment="1">
      <alignment horizontal="right" vertical="center"/>
    </xf>
    <xf numFmtId="165" fontId="7" fillId="35" borderId="13" xfId="41" applyNumberFormat="1" applyFont="1" applyFill="1" applyBorder="1" applyAlignment="1">
      <alignment horizontal="left"/>
    </xf>
    <xf numFmtId="0" fontId="42" fillId="36" borderId="13" xfId="41" applyNumberFormat="1" applyFont="1" applyFill="1" applyBorder="1" applyAlignment="1">
      <alignment horizontal="left" vertical="center"/>
    </xf>
    <xf numFmtId="3" fontId="10" fillId="37" borderId="0" xfId="41" applyNumberFormat="1" applyFont="1" applyFill="1" applyBorder="1" applyAlignment="1">
      <alignment horizontal="right" vertical="center"/>
    </xf>
    <xf numFmtId="166" fontId="10" fillId="37" borderId="0" xfId="63" applyNumberFormat="1" applyFont="1" applyFill="1" applyBorder="1" applyAlignment="1">
      <alignment horizontal="right" vertical="center"/>
    </xf>
    <xf numFmtId="0" fontId="5" fillId="38" borderId="13" xfId="41" applyNumberFormat="1" applyFont="1" applyFill="1" applyBorder="1" applyAlignment="1">
      <alignment horizontal="left" vertical="center"/>
    </xf>
    <xf numFmtId="3" fontId="10" fillId="33" borderId="0" xfId="41" applyNumberFormat="1" applyFont="1" applyFill="1" applyBorder="1" applyAlignment="1">
      <alignment horizontal="right" vertical="center"/>
    </xf>
    <xf numFmtId="166" fontId="10" fillId="33" borderId="0" xfId="63" applyNumberFormat="1" applyFont="1" applyFill="1" applyBorder="1" applyAlignment="1">
      <alignment horizontal="right" vertical="center"/>
    </xf>
    <xf numFmtId="166" fontId="10" fillId="33" borderId="12" xfId="63" applyNumberFormat="1" applyFont="1" applyFill="1" applyBorder="1" applyAlignment="1">
      <alignment horizontal="right" vertical="center"/>
    </xf>
    <xf numFmtId="167" fontId="10" fillId="39" borderId="0" xfId="59" applyNumberFormat="1" applyFont="1" applyFill="1" applyBorder="1" applyAlignment="1">
      <alignment vertical="center"/>
    </xf>
    <xf numFmtId="0" fontId="5" fillId="38" borderId="14" xfId="48" applyNumberFormat="1" applyFont="1" applyFill="1" applyBorder="1" applyAlignment="1">
      <alignment horizontal="left" vertical="center"/>
      <protection/>
    </xf>
    <xf numFmtId="3" fontId="5" fillId="37" borderId="0" xfId="41" applyNumberFormat="1" applyFont="1" applyFill="1" applyBorder="1" applyAlignment="1">
      <alignment horizontal="right" vertical="center"/>
    </xf>
    <xf numFmtId="166" fontId="5" fillId="37" borderId="0" xfId="63" applyNumberFormat="1" applyFont="1" applyFill="1" applyBorder="1" applyAlignment="1">
      <alignment horizontal="right" vertical="center"/>
    </xf>
    <xf numFmtId="3" fontId="5" fillId="33" borderId="0" xfId="41" applyNumberFormat="1" applyFont="1" applyFill="1" applyBorder="1" applyAlignment="1">
      <alignment horizontal="right" vertical="center"/>
    </xf>
    <xf numFmtId="166" fontId="5" fillId="33" borderId="0" xfId="63" applyNumberFormat="1" applyFont="1" applyFill="1" applyBorder="1" applyAlignment="1">
      <alignment horizontal="right" vertical="center"/>
    </xf>
    <xf numFmtId="165" fontId="10" fillId="16" borderId="13" xfId="59" applyNumberFormat="1" applyFont="1" applyFill="1" applyBorder="1" applyAlignment="1">
      <alignment vertical="center"/>
    </xf>
    <xf numFmtId="165" fontId="10" fillId="16" borderId="0" xfId="59" applyNumberFormat="1" applyFont="1" applyFill="1" applyBorder="1" applyAlignment="1">
      <alignment vertical="center"/>
    </xf>
    <xf numFmtId="165" fontId="10" fillId="16" borderId="12" xfId="59" applyNumberFormat="1" applyFont="1" applyFill="1" applyBorder="1" applyAlignment="1">
      <alignment vertical="center"/>
    </xf>
    <xf numFmtId="165" fontId="10" fillId="16" borderId="14" xfId="59" applyNumberFormat="1" applyFont="1" applyFill="1" applyBorder="1" applyAlignment="1">
      <alignment vertical="center"/>
    </xf>
    <xf numFmtId="165" fontId="10" fillId="16" borderId="15" xfId="59" applyNumberFormat="1" applyFont="1" applyFill="1" applyBorder="1" applyAlignment="1">
      <alignment vertical="center"/>
    </xf>
    <xf numFmtId="165" fontId="10" fillId="16" borderId="16" xfId="59" applyNumberFormat="1" applyFont="1" applyFill="1" applyBorder="1" applyAlignment="1">
      <alignment vertical="center"/>
    </xf>
    <xf numFmtId="3" fontId="43" fillId="37" borderId="0" xfId="41" applyNumberFormat="1" applyFont="1" applyFill="1" applyBorder="1" applyAlignment="1">
      <alignment horizontal="right" vertical="center"/>
    </xf>
    <xf numFmtId="166" fontId="10" fillId="37" borderId="12" xfId="63" applyNumberFormat="1" applyFont="1" applyFill="1" applyBorder="1" applyAlignment="1">
      <alignment horizontal="right" vertical="center"/>
    </xf>
    <xf numFmtId="0" fontId="0" fillId="0" borderId="0" xfId="0" applyBorder="1" applyAlignment="1">
      <alignment/>
    </xf>
    <xf numFmtId="0" fontId="0" fillId="0" borderId="13" xfId="0" applyBorder="1" applyAlignment="1">
      <alignment/>
    </xf>
    <xf numFmtId="1" fontId="0" fillId="0" borderId="0" xfId="0" applyNumberFormat="1" applyAlignment="1">
      <alignment/>
    </xf>
    <xf numFmtId="168" fontId="0" fillId="0" borderId="0" xfId="0" applyNumberFormat="1" applyAlignment="1">
      <alignment/>
    </xf>
    <xf numFmtId="0" fontId="0" fillId="0" borderId="0" xfId="0" applyAlignment="1">
      <alignment vertical="center"/>
    </xf>
    <xf numFmtId="166" fontId="9" fillId="34" borderId="0" xfId="41" applyNumberFormat="1" applyFont="1" applyFill="1" applyBorder="1" applyAlignment="1">
      <alignment horizontal="right" vertical="center"/>
    </xf>
    <xf numFmtId="166" fontId="9" fillId="16" borderId="0" xfId="41" applyNumberFormat="1" applyFont="1" applyFill="1" applyBorder="1" applyAlignment="1">
      <alignment horizontal="right" vertical="center"/>
    </xf>
    <xf numFmtId="0" fontId="5" fillId="39" borderId="13" xfId="56" applyNumberFormat="1" applyFont="1" applyFill="1" applyBorder="1" applyAlignment="1">
      <alignment horizontal="left" vertical="center"/>
    </xf>
    <xf numFmtId="3" fontId="10" fillId="39" borderId="0" xfId="41" applyNumberFormat="1" applyFont="1" applyFill="1" applyBorder="1" applyAlignment="1">
      <alignment horizontal="right" vertical="center"/>
    </xf>
    <xf numFmtId="166" fontId="10" fillId="39" borderId="0" xfId="59" applyNumberFormat="1" applyFont="1" applyFill="1" applyBorder="1" applyAlignment="1">
      <alignment vertical="center"/>
    </xf>
    <xf numFmtId="166" fontId="10" fillId="39" borderId="12" xfId="59" applyNumberFormat="1" applyFont="1" applyFill="1" applyBorder="1" applyAlignment="1">
      <alignment vertical="center"/>
    </xf>
    <xf numFmtId="166" fontId="10" fillId="33" borderId="0" xfId="63" applyNumberFormat="1" applyFont="1" applyFill="1" applyBorder="1" applyAlignment="1">
      <alignment vertical="center"/>
    </xf>
    <xf numFmtId="166" fontId="10" fillId="33" borderId="12" xfId="63" applyNumberFormat="1" applyFont="1" applyFill="1" applyBorder="1" applyAlignment="1">
      <alignment vertical="center"/>
    </xf>
    <xf numFmtId="3" fontId="10" fillId="33" borderId="15" xfId="48" applyNumberFormat="1" applyFont="1" applyFill="1" applyBorder="1" applyAlignment="1">
      <alignment horizontal="right"/>
      <protection/>
    </xf>
    <xf numFmtId="166" fontId="10" fillId="33" borderId="0" xfId="41" applyNumberFormat="1" applyFont="1" applyFill="1" applyBorder="1" applyAlignment="1">
      <alignment horizontal="right" vertical="center"/>
    </xf>
    <xf numFmtId="3" fontId="43" fillId="39" borderId="0" xfId="41" applyNumberFormat="1" applyFont="1" applyFill="1" applyBorder="1" applyAlignment="1">
      <alignment horizontal="right" vertical="center"/>
    </xf>
    <xf numFmtId="3" fontId="10" fillId="33" borderId="15" xfId="48" applyNumberFormat="1" applyFont="1" applyFill="1" applyBorder="1" applyAlignment="1">
      <alignment horizontal="right" vertical="center"/>
      <protection/>
    </xf>
    <xf numFmtId="3" fontId="10" fillId="33" borderId="15" xfId="48" applyNumberFormat="1" applyFont="1" applyFill="1" applyBorder="1" applyAlignment="1">
      <alignment vertical="center"/>
      <protection/>
    </xf>
    <xf numFmtId="166" fontId="10" fillId="33" borderId="15" xfId="48" applyNumberFormat="1" applyFont="1" applyFill="1" applyBorder="1" applyAlignment="1">
      <alignment/>
      <protection/>
    </xf>
    <xf numFmtId="166" fontId="10" fillId="33" borderId="16" xfId="48" applyNumberFormat="1" applyFont="1" applyFill="1" applyBorder="1" applyAlignment="1">
      <alignment/>
      <protection/>
    </xf>
    <xf numFmtId="3" fontId="9" fillId="34" borderId="17" xfId="41" applyNumberFormat="1" applyFont="1" applyFill="1" applyBorder="1" applyAlignment="1">
      <alignment horizontal="right" vertical="center"/>
    </xf>
    <xf numFmtId="4" fontId="9" fillId="34" borderId="0" xfId="41" applyNumberFormat="1" applyFont="1" applyFill="1" applyBorder="1" applyAlignment="1">
      <alignment horizontal="right" vertical="center"/>
    </xf>
    <xf numFmtId="165" fontId="10" fillId="16" borderId="13" xfId="59" applyNumberFormat="1" applyFont="1" applyFill="1" applyBorder="1" applyAlignment="1">
      <alignment horizontal="center" vertical="center"/>
    </xf>
    <xf numFmtId="165" fontId="10" fillId="16" borderId="0" xfId="59" applyNumberFormat="1" applyFont="1" applyFill="1" applyBorder="1" applyAlignment="1">
      <alignment horizontal="center" vertical="center"/>
    </xf>
    <xf numFmtId="165" fontId="10" fillId="16" borderId="12" xfId="59" applyNumberFormat="1" applyFont="1" applyFill="1" applyBorder="1" applyAlignment="1">
      <alignment horizontal="center" vertical="center"/>
    </xf>
    <xf numFmtId="165" fontId="10" fillId="16" borderId="14" xfId="59" applyNumberFormat="1" applyFont="1" applyFill="1" applyBorder="1" applyAlignment="1">
      <alignment horizontal="center" vertical="center"/>
    </xf>
    <xf numFmtId="165" fontId="10" fillId="16" borderId="15" xfId="59" applyNumberFormat="1" applyFont="1" applyFill="1" applyBorder="1" applyAlignment="1">
      <alignment horizontal="center" vertical="center"/>
    </xf>
    <xf numFmtId="165" fontId="10" fillId="16" borderId="16" xfId="59" applyNumberFormat="1" applyFont="1" applyFill="1" applyBorder="1" applyAlignment="1">
      <alignment horizontal="center" vertical="center"/>
    </xf>
    <xf numFmtId="0" fontId="0" fillId="0" borderId="18" xfId="0" applyBorder="1" applyAlignment="1">
      <alignment horizontal="left" wrapText="1"/>
    </xf>
    <xf numFmtId="165" fontId="44" fillId="16" borderId="19" xfId="56" applyNumberFormat="1" applyFont="1" applyFill="1" applyBorder="1" applyAlignment="1">
      <alignment horizontal="center" vertical="center"/>
    </xf>
    <xf numFmtId="165" fontId="44" fillId="16" borderId="18" xfId="56" applyNumberFormat="1" applyFont="1" applyFill="1" applyBorder="1" applyAlignment="1">
      <alignment horizontal="center" vertical="center"/>
    </xf>
    <xf numFmtId="165" fontId="44" fillId="16" borderId="20" xfId="56" applyNumberFormat="1" applyFont="1" applyFill="1" applyBorder="1" applyAlignment="1">
      <alignment horizontal="center" vertical="center"/>
    </xf>
    <xf numFmtId="165" fontId="4" fillId="33" borderId="13" xfId="56" applyNumberFormat="1" applyFont="1" applyFill="1" applyBorder="1" applyAlignment="1">
      <alignment horizontal="left" vertical="center"/>
    </xf>
    <xf numFmtId="165" fontId="4" fillId="33" borderId="21" xfId="56" applyNumberFormat="1" applyFont="1" applyFill="1" applyBorder="1" applyAlignment="1">
      <alignment horizontal="left" vertical="center"/>
    </xf>
    <xf numFmtId="0" fontId="5" fillId="33" borderId="0" xfId="56" applyFont="1" applyFill="1" applyBorder="1" applyAlignment="1" applyProtection="1">
      <alignment horizontal="center" vertical="center" wrapText="1"/>
      <protection/>
    </xf>
    <xf numFmtId="0" fontId="5" fillId="33" borderId="0" xfId="56" applyFont="1" applyFill="1" applyBorder="1" applyAlignment="1" applyProtection="1">
      <alignment horizontal="center" vertical="center"/>
      <protection/>
    </xf>
    <xf numFmtId="0" fontId="5" fillId="33" borderId="12" xfId="56" applyFont="1" applyFill="1" applyBorder="1" applyAlignment="1" applyProtection="1">
      <alignment horizontal="center" vertical="center"/>
      <protection/>
    </xf>
    <xf numFmtId="165" fontId="4" fillId="33" borderId="13" xfId="56" applyNumberFormat="1" applyFont="1" applyFill="1" applyBorder="1" applyAlignment="1">
      <alignment horizontal="center" vertical="center"/>
    </xf>
    <xf numFmtId="165" fontId="4" fillId="33" borderId="21" xfId="56" applyNumberFormat="1" applyFont="1" applyFill="1" applyBorder="1" applyAlignment="1">
      <alignment horizontal="center" vertical="center"/>
    </xf>
    <xf numFmtId="0" fontId="0" fillId="17"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10" borderId="0" xfId="0" applyFill="1" applyAlignment="1">
      <alignment horizontal="center"/>
    </xf>
    <xf numFmtId="0" fontId="39" fillId="40" borderId="0" xfId="0" applyFont="1" applyFill="1" applyAlignment="1">
      <alignment horizontal="center" vertical="center" wrapText="1"/>
    </xf>
    <xf numFmtId="0" fontId="39" fillId="3" borderId="0" xfId="0" applyFont="1" applyFill="1" applyAlignment="1">
      <alignment horizontal="center" vertical="center" wrapText="1"/>
    </xf>
    <xf numFmtId="0" fontId="39" fillId="17" borderId="0" xfId="0" applyFont="1" applyFill="1" applyAlignment="1">
      <alignment horizontal="center"/>
    </xf>
    <xf numFmtId="0" fontId="39" fillId="6" borderId="0" xfId="0" applyFont="1" applyFill="1" applyAlignment="1">
      <alignment horizontal="center"/>
    </xf>
    <xf numFmtId="0" fontId="39" fillId="7" borderId="0" xfId="0" applyFont="1" applyFill="1" applyAlignment="1">
      <alignment horizontal="center"/>
    </xf>
    <xf numFmtId="3" fontId="0" fillId="17" borderId="0" xfId="0" applyNumberFormat="1" applyFill="1" applyAlignment="1">
      <alignment/>
    </xf>
    <xf numFmtId="3" fontId="0" fillId="6" borderId="0" xfId="0" applyNumberFormat="1" applyFill="1" applyAlignment="1">
      <alignment/>
    </xf>
    <xf numFmtId="3" fontId="0" fillId="7" borderId="0" xfId="0" applyNumberFormat="1" applyFill="1" applyAlignment="1">
      <alignment/>
    </xf>
    <xf numFmtId="3" fontId="0" fillId="10" borderId="0" xfId="0" applyNumberFormat="1" applyFill="1" applyAlignment="1">
      <alignment/>
    </xf>
    <xf numFmtId="3" fontId="0" fillId="13" borderId="0" xfId="0" applyNumberFormat="1" applyFill="1" applyAlignment="1">
      <alignment/>
    </xf>
    <xf numFmtId="3" fontId="0" fillId="3" borderId="0" xfId="0" applyNumberFormat="1" applyFill="1" applyAlignment="1">
      <alignment/>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Binlik Ayracı 2" xfId="41"/>
    <cellStyle name="Çıkış" xfId="42"/>
    <cellStyle name="Giriş" xfId="43"/>
    <cellStyle name="Hesaplama" xfId="44"/>
    <cellStyle name="İşaretli Hücre" xfId="45"/>
    <cellStyle name="İyi" xfId="46"/>
    <cellStyle name="Kötü" xfId="47"/>
    <cellStyle name="Normal 2"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 name="Yüzde 2" xfId="63"/>
  </cellStyles>
  <dxfs count="42">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S68"/>
  <sheetViews>
    <sheetView tabSelected="1" zoomScale="55" zoomScaleNormal="55" zoomScalePageLayoutView="0" workbookViewId="0" topLeftCell="A1">
      <selection activeCell="S63" sqref="S63"/>
    </sheetView>
  </sheetViews>
  <sheetFormatPr defaultColWidth="9.140625" defaultRowHeight="15"/>
  <cols>
    <col min="1" max="1" width="41.140625" style="0" bestFit="1" customWidth="1"/>
    <col min="2" max="10" width="14.28125" style="0" customWidth="1"/>
    <col min="15" max="15" width="11.28125" style="0" customWidth="1"/>
  </cols>
  <sheetData>
    <row r="1" spans="1:19" ht="25.5" customHeight="1">
      <c r="A1" s="61" t="s">
        <v>58</v>
      </c>
      <c r="B1" s="62"/>
      <c r="C1" s="62"/>
      <c r="D1" s="62"/>
      <c r="E1" s="62"/>
      <c r="F1" s="62"/>
      <c r="G1" s="62"/>
      <c r="H1" s="62"/>
      <c r="I1" s="62"/>
      <c r="J1" s="63"/>
      <c r="L1" s="71" t="s">
        <v>2</v>
      </c>
      <c r="M1" s="71" t="s">
        <v>3</v>
      </c>
      <c r="N1" s="72" t="s">
        <v>2</v>
      </c>
      <c r="O1" s="72" t="s">
        <v>3</v>
      </c>
      <c r="P1" s="73" t="s">
        <v>2</v>
      </c>
      <c r="Q1" s="73" t="s">
        <v>3</v>
      </c>
      <c r="R1" s="74" t="s">
        <v>2</v>
      </c>
      <c r="S1" s="74" t="s">
        <v>3</v>
      </c>
    </row>
    <row r="2" spans="1:19" ht="35.25" customHeight="1">
      <c r="A2" s="69" t="s">
        <v>1</v>
      </c>
      <c r="B2" s="66" t="s">
        <v>74</v>
      </c>
      <c r="C2" s="66"/>
      <c r="D2" s="66"/>
      <c r="E2" s="66" t="s">
        <v>77</v>
      </c>
      <c r="F2" s="66"/>
      <c r="G2" s="66"/>
      <c r="H2" s="67" t="s">
        <v>76</v>
      </c>
      <c r="I2" s="67"/>
      <c r="J2" s="68"/>
      <c r="L2" s="75" t="s">
        <v>78</v>
      </c>
      <c r="M2" s="75"/>
      <c r="N2" s="75"/>
      <c r="O2" s="75"/>
      <c r="P2" s="75"/>
      <c r="Q2" s="75"/>
      <c r="R2" s="76" t="s">
        <v>80</v>
      </c>
      <c r="S2" s="76"/>
    </row>
    <row r="3" spans="1:19" ht="15">
      <c r="A3" s="70"/>
      <c r="B3" s="1" t="s">
        <v>2</v>
      </c>
      <c r="C3" s="1" t="s">
        <v>3</v>
      </c>
      <c r="D3" s="1" t="s">
        <v>4</v>
      </c>
      <c r="E3" s="1" t="s">
        <v>2</v>
      </c>
      <c r="F3" s="1" t="s">
        <v>3</v>
      </c>
      <c r="G3" s="1" t="s">
        <v>4</v>
      </c>
      <c r="H3" s="1" t="s">
        <v>2</v>
      </c>
      <c r="I3" s="1" t="s">
        <v>3</v>
      </c>
      <c r="J3" s="2" t="s">
        <v>4</v>
      </c>
      <c r="L3" s="77">
        <v>2021</v>
      </c>
      <c r="M3" s="77"/>
      <c r="N3" s="78">
        <v>2022</v>
      </c>
      <c r="O3" s="78"/>
      <c r="P3" s="79" t="s">
        <v>79</v>
      </c>
      <c r="Q3" s="79"/>
      <c r="R3" s="76"/>
      <c r="S3" s="76"/>
    </row>
    <row r="4" spans="1:19" ht="15">
      <c r="A4" s="10" t="s">
        <v>5</v>
      </c>
      <c r="B4" s="3">
        <v>47</v>
      </c>
      <c r="C4" s="3">
        <v>406</v>
      </c>
      <c r="D4" s="3">
        <f>B4+C4</f>
        <v>453</v>
      </c>
      <c r="E4" s="3">
        <v>0</v>
      </c>
      <c r="F4" s="3">
        <v>0</v>
      </c>
      <c r="G4" s="3">
        <f>E4+F4</f>
        <v>0</v>
      </c>
      <c r="H4" s="4"/>
      <c r="I4" s="4"/>
      <c r="J4" s="5"/>
      <c r="L4" s="80">
        <f>B4/2</f>
        <v>23.5</v>
      </c>
      <c r="M4" s="80">
        <f>C4/2</f>
        <v>203</v>
      </c>
      <c r="N4" s="81">
        <f>E4/2</f>
        <v>0</v>
      </c>
      <c r="O4" s="81">
        <f>F4/2</f>
        <v>0</v>
      </c>
      <c r="P4" s="82">
        <f>N4-L4</f>
        <v>-23.5</v>
      </c>
      <c r="Q4" s="82">
        <f>O4-M4</f>
        <v>-203</v>
      </c>
      <c r="R4" s="83">
        <f>N4/161</f>
        <v>0</v>
      </c>
      <c r="S4" s="83">
        <f>O4/161</f>
        <v>0</v>
      </c>
    </row>
    <row r="5" spans="1:19" ht="15">
      <c r="A5" s="6" t="s">
        <v>68</v>
      </c>
      <c r="B5" s="7">
        <v>3438136</v>
      </c>
      <c r="C5" s="7">
        <v>8745968</v>
      </c>
      <c r="D5" s="7">
        <f>B5+C5</f>
        <v>12184104</v>
      </c>
      <c r="E5" s="7">
        <v>7174147</v>
      </c>
      <c r="F5" s="7">
        <v>20386434</v>
      </c>
      <c r="G5" s="7">
        <f>E5+F5</f>
        <v>27560581</v>
      </c>
      <c r="H5" s="8">
        <f aca="true" t="shared" si="0" ref="H5:J20">+_xlfn.IFERROR(((E5-B5)/B5)*100,0)</f>
        <v>108.66385157538852</v>
      </c>
      <c r="I5" s="8">
        <f t="shared" si="0"/>
        <v>133.09522742365397</v>
      </c>
      <c r="J5" s="9">
        <f t="shared" si="0"/>
        <v>126.20113058785446</v>
      </c>
      <c r="L5" s="80">
        <f>B5/2</f>
        <v>1719068</v>
      </c>
      <c r="M5" s="80">
        <f>C5/2</f>
        <v>4372984</v>
      </c>
      <c r="N5" s="81">
        <f>E5/2</f>
        <v>3587073.5</v>
      </c>
      <c r="O5" s="81">
        <f>F5/2</f>
        <v>10193217</v>
      </c>
      <c r="P5" s="82">
        <f>N5-L5</f>
        <v>1868005.5</v>
      </c>
      <c r="Q5" s="82">
        <f>O5-M5</f>
        <v>5820233</v>
      </c>
      <c r="R5" s="83">
        <f aca="true" t="shared" si="1" ref="R5:R60">N5/161</f>
        <v>22279.959627329194</v>
      </c>
      <c r="S5" s="83">
        <f aca="true" t="shared" si="2" ref="S5:S60">O5/161</f>
        <v>63311.90683229814</v>
      </c>
    </row>
    <row r="6" spans="1:19" ht="15">
      <c r="A6" s="10" t="s">
        <v>52</v>
      </c>
      <c r="B6" s="3">
        <v>6199191</v>
      </c>
      <c r="C6" s="3">
        <v>2644409</v>
      </c>
      <c r="D6" s="3">
        <f aca="true" t="shared" si="3" ref="D6:D60">B6+C6</f>
        <v>8843600</v>
      </c>
      <c r="E6" s="3">
        <v>6973801</v>
      </c>
      <c r="F6" s="3">
        <v>6693600</v>
      </c>
      <c r="G6" s="3">
        <f aca="true" t="shared" si="4" ref="G6:G60">E6+F6</f>
        <v>13667401</v>
      </c>
      <c r="H6" s="4">
        <f t="shared" si="0"/>
        <v>12.49534011776698</v>
      </c>
      <c r="I6" s="4">
        <f t="shared" si="0"/>
        <v>153.12272042637883</v>
      </c>
      <c r="J6" s="5">
        <f t="shared" si="0"/>
        <v>54.545671446017465</v>
      </c>
      <c r="L6" s="80">
        <f aca="true" t="shared" si="5" ref="L6:M47">B6/2</f>
        <v>3099595.5</v>
      </c>
      <c r="M6" s="80">
        <f t="shared" si="5"/>
        <v>1322204.5</v>
      </c>
      <c r="N6" s="81">
        <f aca="true" t="shared" si="6" ref="N6:O47">E6/2</f>
        <v>3486900.5</v>
      </c>
      <c r="O6" s="81">
        <f t="shared" si="6"/>
        <v>3346800</v>
      </c>
      <c r="P6" s="82">
        <f aca="true" t="shared" si="7" ref="P6:Q47">N6-L6</f>
        <v>387305</v>
      </c>
      <c r="Q6" s="82">
        <f t="shared" si="7"/>
        <v>2024595.5</v>
      </c>
      <c r="R6" s="83">
        <f t="shared" si="1"/>
        <v>21657.767080745343</v>
      </c>
      <c r="S6" s="83">
        <f t="shared" si="2"/>
        <v>20787.57763975155</v>
      </c>
    </row>
    <row r="7" spans="1:19" ht="15">
      <c r="A7" s="6" t="s">
        <v>6</v>
      </c>
      <c r="B7" s="7">
        <v>2127916</v>
      </c>
      <c r="C7" s="7">
        <v>277795</v>
      </c>
      <c r="D7" s="7">
        <f t="shared" si="3"/>
        <v>2405711</v>
      </c>
      <c r="E7" s="7">
        <v>3141660</v>
      </c>
      <c r="F7" s="7">
        <v>763575</v>
      </c>
      <c r="G7" s="7">
        <f t="shared" si="4"/>
        <v>3905235</v>
      </c>
      <c r="H7" s="8">
        <f t="shared" si="0"/>
        <v>47.64022639991428</v>
      </c>
      <c r="I7" s="8">
        <f t="shared" si="0"/>
        <v>174.86995806260012</v>
      </c>
      <c r="J7" s="9">
        <f t="shared" si="0"/>
        <v>62.33184285227943</v>
      </c>
      <c r="L7" s="80">
        <f t="shared" si="5"/>
        <v>1063958</v>
      </c>
      <c r="M7" s="80">
        <f t="shared" si="5"/>
        <v>138897.5</v>
      </c>
      <c r="N7" s="81">
        <f t="shared" si="6"/>
        <v>1570830</v>
      </c>
      <c r="O7" s="81">
        <f t="shared" si="6"/>
        <v>381787.5</v>
      </c>
      <c r="P7" s="82">
        <f t="shared" si="7"/>
        <v>506872</v>
      </c>
      <c r="Q7" s="82">
        <f t="shared" si="7"/>
        <v>242890</v>
      </c>
      <c r="R7" s="83">
        <f t="shared" si="1"/>
        <v>9756.708074534161</v>
      </c>
      <c r="S7" s="83">
        <f t="shared" si="2"/>
        <v>2371.3509316770187</v>
      </c>
    </row>
    <row r="8" spans="1:19" ht="15">
      <c r="A8" s="10" t="s">
        <v>7</v>
      </c>
      <c r="B8" s="3">
        <v>2189916</v>
      </c>
      <c r="C8" s="3">
        <v>306960</v>
      </c>
      <c r="D8" s="3">
        <f t="shared" si="3"/>
        <v>2496876</v>
      </c>
      <c r="E8" s="3">
        <v>2945396</v>
      </c>
      <c r="F8" s="3">
        <v>1293151</v>
      </c>
      <c r="G8" s="3">
        <f t="shared" si="4"/>
        <v>4238547</v>
      </c>
      <c r="H8" s="4">
        <f t="shared" si="0"/>
        <v>34.498126868793136</v>
      </c>
      <c r="I8" s="4">
        <f t="shared" si="0"/>
        <v>321.2767135783164</v>
      </c>
      <c r="J8" s="5">
        <f t="shared" si="0"/>
        <v>69.75400460415335</v>
      </c>
      <c r="L8" s="80">
        <f t="shared" si="5"/>
        <v>1094958</v>
      </c>
      <c r="M8" s="80">
        <f t="shared" si="5"/>
        <v>153480</v>
      </c>
      <c r="N8" s="81">
        <f t="shared" si="6"/>
        <v>1472698</v>
      </c>
      <c r="O8" s="81">
        <f t="shared" si="6"/>
        <v>646575.5</v>
      </c>
      <c r="P8" s="82">
        <f t="shared" si="7"/>
        <v>377740</v>
      </c>
      <c r="Q8" s="82">
        <f t="shared" si="7"/>
        <v>493095.5</v>
      </c>
      <c r="R8" s="83">
        <f t="shared" si="1"/>
        <v>9147.19254658385</v>
      </c>
      <c r="S8" s="83">
        <f t="shared" si="2"/>
        <v>4015.996894409938</v>
      </c>
    </row>
    <row r="9" spans="1:19" ht="15">
      <c r="A9" s="6" t="s">
        <v>8</v>
      </c>
      <c r="B9" s="7">
        <v>1586262</v>
      </c>
      <c r="C9" s="7">
        <v>2614691</v>
      </c>
      <c r="D9" s="7">
        <f t="shared" si="3"/>
        <v>4200953</v>
      </c>
      <c r="E9" s="7">
        <v>2742644</v>
      </c>
      <c r="F9" s="7">
        <v>7476987</v>
      </c>
      <c r="G9" s="7">
        <f t="shared" si="4"/>
        <v>10219631</v>
      </c>
      <c r="H9" s="8">
        <f t="shared" si="0"/>
        <v>72.8998110022178</v>
      </c>
      <c r="I9" s="8">
        <f t="shared" si="0"/>
        <v>185.96063550147989</v>
      </c>
      <c r="J9" s="9">
        <f t="shared" si="0"/>
        <v>143.26934864541448</v>
      </c>
      <c r="L9" s="80">
        <f t="shared" si="5"/>
        <v>793131</v>
      </c>
      <c r="M9" s="80">
        <f t="shared" si="5"/>
        <v>1307345.5</v>
      </c>
      <c r="N9" s="81">
        <f t="shared" si="6"/>
        <v>1371322</v>
      </c>
      <c r="O9" s="81">
        <f t="shared" si="6"/>
        <v>3738493.5</v>
      </c>
      <c r="P9" s="82">
        <f t="shared" si="7"/>
        <v>578191</v>
      </c>
      <c r="Q9" s="82">
        <f t="shared" si="7"/>
        <v>2431148</v>
      </c>
      <c r="R9" s="83">
        <f t="shared" si="1"/>
        <v>8517.52795031056</v>
      </c>
      <c r="S9" s="83">
        <f t="shared" si="2"/>
        <v>23220.456521739132</v>
      </c>
    </row>
    <row r="10" spans="1:19" ht="15">
      <c r="A10" s="10" t="s">
        <v>53</v>
      </c>
      <c r="B10" s="3">
        <v>109209</v>
      </c>
      <c r="C10" s="3">
        <v>34684</v>
      </c>
      <c r="D10" s="3">
        <f t="shared" si="3"/>
        <v>143893</v>
      </c>
      <c r="E10" s="3">
        <v>195061</v>
      </c>
      <c r="F10" s="3">
        <v>104360</v>
      </c>
      <c r="G10" s="3">
        <f t="shared" si="4"/>
        <v>299421</v>
      </c>
      <c r="H10" s="4">
        <f t="shared" si="0"/>
        <v>78.61256856119917</v>
      </c>
      <c r="I10" s="4">
        <f t="shared" si="0"/>
        <v>200.88801752969667</v>
      </c>
      <c r="J10" s="5">
        <f t="shared" si="0"/>
        <v>108.0858693612615</v>
      </c>
      <c r="L10" s="80">
        <f t="shared" si="5"/>
        <v>54604.5</v>
      </c>
      <c r="M10" s="80">
        <f t="shared" si="5"/>
        <v>17342</v>
      </c>
      <c r="N10" s="81">
        <f t="shared" si="6"/>
        <v>97530.5</v>
      </c>
      <c r="O10" s="81">
        <f t="shared" si="6"/>
        <v>52180</v>
      </c>
      <c r="P10" s="82">
        <f t="shared" si="7"/>
        <v>42926</v>
      </c>
      <c r="Q10" s="82">
        <f t="shared" si="7"/>
        <v>34838</v>
      </c>
      <c r="R10" s="83">
        <f t="shared" si="1"/>
        <v>605.77950310559</v>
      </c>
      <c r="S10" s="83">
        <f t="shared" si="2"/>
        <v>324.0993788819876</v>
      </c>
    </row>
    <row r="11" spans="1:19" ht="15">
      <c r="A11" s="6" t="s">
        <v>9</v>
      </c>
      <c r="B11" s="7">
        <v>399323</v>
      </c>
      <c r="C11" s="7">
        <v>95537</v>
      </c>
      <c r="D11" s="7">
        <f t="shared" si="3"/>
        <v>494860</v>
      </c>
      <c r="E11" s="7">
        <v>658755</v>
      </c>
      <c r="F11" s="7">
        <v>780316</v>
      </c>
      <c r="G11" s="7">
        <f t="shared" si="4"/>
        <v>1439071</v>
      </c>
      <c r="H11" s="8">
        <f t="shared" si="0"/>
        <v>64.96795826937091</v>
      </c>
      <c r="I11" s="8">
        <f t="shared" si="0"/>
        <v>716.7683724630248</v>
      </c>
      <c r="J11" s="9">
        <f t="shared" si="0"/>
        <v>190.80366164167643</v>
      </c>
      <c r="L11" s="80">
        <f t="shared" si="5"/>
        <v>199661.5</v>
      </c>
      <c r="M11" s="80">
        <f t="shared" si="5"/>
        <v>47768.5</v>
      </c>
      <c r="N11" s="81">
        <f t="shared" si="6"/>
        <v>329377.5</v>
      </c>
      <c r="O11" s="81">
        <f t="shared" si="6"/>
        <v>390158</v>
      </c>
      <c r="P11" s="82">
        <f t="shared" si="7"/>
        <v>129716</v>
      </c>
      <c r="Q11" s="82">
        <f t="shared" si="7"/>
        <v>342389.5</v>
      </c>
      <c r="R11" s="83">
        <f t="shared" si="1"/>
        <v>2045.8229813664595</v>
      </c>
      <c r="S11" s="83">
        <f t="shared" si="2"/>
        <v>2423.341614906832</v>
      </c>
    </row>
    <row r="12" spans="1:19" ht="15">
      <c r="A12" s="10" t="s">
        <v>10</v>
      </c>
      <c r="B12" s="3">
        <v>536488</v>
      </c>
      <c r="C12" s="3">
        <v>156520</v>
      </c>
      <c r="D12" s="3">
        <f t="shared" si="3"/>
        <v>693008</v>
      </c>
      <c r="E12" s="3">
        <v>792590</v>
      </c>
      <c r="F12" s="3">
        <v>501931</v>
      </c>
      <c r="G12" s="3">
        <f t="shared" si="4"/>
        <v>1294521</v>
      </c>
      <c r="H12" s="4">
        <f t="shared" si="0"/>
        <v>47.7367620524597</v>
      </c>
      <c r="I12" s="4">
        <f t="shared" si="0"/>
        <v>220.6817020189113</v>
      </c>
      <c r="J12" s="5">
        <f t="shared" si="0"/>
        <v>86.7974107081015</v>
      </c>
      <c r="L12" s="80">
        <f t="shared" si="5"/>
        <v>268244</v>
      </c>
      <c r="M12" s="80">
        <f t="shared" si="5"/>
        <v>78260</v>
      </c>
      <c r="N12" s="81">
        <f t="shared" si="6"/>
        <v>396295</v>
      </c>
      <c r="O12" s="81">
        <f t="shared" si="6"/>
        <v>250965.5</v>
      </c>
      <c r="P12" s="82">
        <f t="shared" si="7"/>
        <v>128051</v>
      </c>
      <c r="Q12" s="82">
        <f t="shared" si="7"/>
        <v>172705.5</v>
      </c>
      <c r="R12" s="83">
        <f t="shared" si="1"/>
        <v>2461.4596273291927</v>
      </c>
      <c r="S12" s="83">
        <f t="shared" si="2"/>
        <v>1558.7919254658384</v>
      </c>
    </row>
    <row r="13" spans="1:19" ht="15">
      <c r="A13" s="6" t="s">
        <v>11</v>
      </c>
      <c r="B13" s="7">
        <v>1142032</v>
      </c>
      <c r="C13" s="7">
        <v>71316</v>
      </c>
      <c r="D13" s="7">
        <f t="shared" si="3"/>
        <v>1213348</v>
      </c>
      <c r="E13" s="7">
        <v>1580569</v>
      </c>
      <c r="F13" s="7">
        <v>258433</v>
      </c>
      <c r="G13" s="7">
        <f t="shared" si="4"/>
        <v>1839002</v>
      </c>
      <c r="H13" s="8">
        <f t="shared" si="0"/>
        <v>38.399712092130514</v>
      </c>
      <c r="I13" s="8">
        <f t="shared" si="0"/>
        <v>262.3773066352572</v>
      </c>
      <c r="J13" s="9">
        <f t="shared" si="0"/>
        <v>51.564266805566085</v>
      </c>
      <c r="L13" s="80">
        <f t="shared" si="5"/>
        <v>571016</v>
      </c>
      <c r="M13" s="80">
        <f t="shared" si="5"/>
        <v>35658</v>
      </c>
      <c r="N13" s="81">
        <f t="shared" si="6"/>
        <v>790284.5</v>
      </c>
      <c r="O13" s="81">
        <f t="shared" si="6"/>
        <v>129216.5</v>
      </c>
      <c r="P13" s="82">
        <f t="shared" si="7"/>
        <v>219268.5</v>
      </c>
      <c r="Q13" s="82">
        <f t="shared" si="7"/>
        <v>93558.5</v>
      </c>
      <c r="R13" s="83">
        <f t="shared" si="1"/>
        <v>4908.599378881988</v>
      </c>
      <c r="S13" s="83">
        <f t="shared" si="2"/>
        <v>802.5869565217391</v>
      </c>
    </row>
    <row r="14" spans="1:19" ht="15">
      <c r="A14" s="10" t="s">
        <v>12</v>
      </c>
      <c r="B14" s="3">
        <v>832010</v>
      </c>
      <c r="C14" s="3">
        <v>16551</v>
      </c>
      <c r="D14" s="3">
        <f t="shared" si="3"/>
        <v>848561</v>
      </c>
      <c r="E14" s="3">
        <v>1139191</v>
      </c>
      <c r="F14" s="3">
        <v>130138</v>
      </c>
      <c r="G14" s="3">
        <f t="shared" si="4"/>
        <v>1269329</v>
      </c>
      <c r="H14" s="4">
        <f t="shared" si="0"/>
        <v>36.92034951502986</v>
      </c>
      <c r="I14" s="4">
        <f t="shared" si="0"/>
        <v>686.2848166273941</v>
      </c>
      <c r="J14" s="5">
        <f t="shared" si="0"/>
        <v>49.58606393647599</v>
      </c>
      <c r="L14" s="80">
        <f t="shared" si="5"/>
        <v>416005</v>
      </c>
      <c r="M14" s="80">
        <f t="shared" si="5"/>
        <v>8275.5</v>
      </c>
      <c r="N14" s="81">
        <f t="shared" si="6"/>
        <v>569595.5</v>
      </c>
      <c r="O14" s="81">
        <f t="shared" si="6"/>
        <v>65069</v>
      </c>
      <c r="P14" s="82">
        <f t="shared" si="7"/>
        <v>153590.5</v>
      </c>
      <c r="Q14" s="82">
        <f t="shared" si="7"/>
        <v>56793.5</v>
      </c>
      <c r="R14" s="83">
        <f t="shared" si="1"/>
        <v>3537.860248447205</v>
      </c>
      <c r="S14" s="83">
        <f t="shared" si="2"/>
        <v>404.1552795031056</v>
      </c>
    </row>
    <row r="15" spans="1:19" ht="15">
      <c r="A15" s="6" t="s">
        <v>13</v>
      </c>
      <c r="B15" s="7">
        <v>339198</v>
      </c>
      <c r="C15" s="7">
        <v>1928</v>
      </c>
      <c r="D15" s="7">
        <f t="shared" si="3"/>
        <v>341126</v>
      </c>
      <c r="E15" s="7">
        <v>427326</v>
      </c>
      <c r="F15" s="7">
        <v>4782</v>
      </c>
      <c r="G15" s="7">
        <f t="shared" si="4"/>
        <v>432108</v>
      </c>
      <c r="H15" s="8">
        <f t="shared" si="0"/>
        <v>25.98128526701219</v>
      </c>
      <c r="I15" s="8">
        <f t="shared" si="0"/>
        <v>148.02904564315352</v>
      </c>
      <c r="J15" s="9">
        <f t="shared" si="0"/>
        <v>26.671083411994395</v>
      </c>
      <c r="L15" s="80">
        <f t="shared" si="5"/>
        <v>169599</v>
      </c>
      <c r="M15" s="80">
        <f t="shared" si="5"/>
        <v>964</v>
      </c>
      <c r="N15" s="81">
        <f t="shared" si="6"/>
        <v>213663</v>
      </c>
      <c r="O15" s="81">
        <f t="shared" si="6"/>
        <v>2391</v>
      </c>
      <c r="P15" s="82">
        <f t="shared" si="7"/>
        <v>44064</v>
      </c>
      <c r="Q15" s="82">
        <f t="shared" si="7"/>
        <v>1427</v>
      </c>
      <c r="R15" s="83">
        <f t="shared" si="1"/>
        <v>1327.0993788819876</v>
      </c>
      <c r="S15" s="83">
        <f t="shared" si="2"/>
        <v>14.850931677018634</v>
      </c>
    </row>
    <row r="16" spans="1:19" ht="15">
      <c r="A16" s="10" t="s">
        <v>14</v>
      </c>
      <c r="B16" s="3">
        <v>631271</v>
      </c>
      <c r="C16" s="3">
        <v>19870</v>
      </c>
      <c r="D16" s="3">
        <f t="shared" si="3"/>
        <v>651141</v>
      </c>
      <c r="E16" s="3">
        <v>954182</v>
      </c>
      <c r="F16" s="3">
        <v>115718</v>
      </c>
      <c r="G16" s="3">
        <f t="shared" si="4"/>
        <v>1069900</v>
      </c>
      <c r="H16" s="4">
        <f t="shared" si="0"/>
        <v>51.152516114315404</v>
      </c>
      <c r="I16" s="4">
        <f t="shared" si="0"/>
        <v>482.37544036235533</v>
      </c>
      <c r="J16" s="5">
        <f t="shared" si="0"/>
        <v>64.311569997896</v>
      </c>
      <c r="L16" s="80">
        <f t="shared" si="5"/>
        <v>315635.5</v>
      </c>
      <c r="M16" s="80">
        <f t="shared" si="5"/>
        <v>9935</v>
      </c>
      <c r="N16" s="81">
        <f t="shared" si="6"/>
        <v>477091</v>
      </c>
      <c r="O16" s="81">
        <f t="shared" si="6"/>
        <v>57859</v>
      </c>
      <c r="P16" s="82">
        <f t="shared" si="7"/>
        <v>161455.5</v>
      </c>
      <c r="Q16" s="82">
        <f t="shared" si="7"/>
        <v>47924</v>
      </c>
      <c r="R16" s="83">
        <f t="shared" si="1"/>
        <v>2963.2981366459626</v>
      </c>
      <c r="S16" s="83">
        <f t="shared" si="2"/>
        <v>359.3726708074534</v>
      </c>
    </row>
    <row r="17" spans="1:19" ht="15">
      <c r="A17" s="6" t="s">
        <v>15</v>
      </c>
      <c r="B17" s="7">
        <v>50713</v>
      </c>
      <c r="C17" s="7">
        <v>0</v>
      </c>
      <c r="D17" s="7">
        <f t="shared" si="3"/>
        <v>50713</v>
      </c>
      <c r="E17" s="7">
        <v>81184</v>
      </c>
      <c r="F17" s="7">
        <v>0</v>
      </c>
      <c r="G17" s="7">
        <f t="shared" si="4"/>
        <v>81184</v>
      </c>
      <c r="H17" s="8">
        <f t="shared" si="0"/>
        <v>60.08518525821781</v>
      </c>
      <c r="I17" s="8">
        <f t="shared" si="0"/>
        <v>0</v>
      </c>
      <c r="J17" s="9">
        <f t="shared" si="0"/>
        <v>60.08518525821781</v>
      </c>
      <c r="L17" s="80">
        <f t="shared" si="5"/>
        <v>25356.5</v>
      </c>
      <c r="M17" s="80">
        <f t="shared" si="5"/>
        <v>0</v>
      </c>
      <c r="N17" s="81">
        <f t="shared" si="6"/>
        <v>40592</v>
      </c>
      <c r="O17" s="81">
        <f t="shared" si="6"/>
        <v>0</v>
      </c>
      <c r="P17" s="82">
        <f t="shared" si="7"/>
        <v>15235.5</v>
      </c>
      <c r="Q17" s="82">
        <f t="shared" si="7"/>
        <v>0</v>
      </c>
      <c r="R17" s="83">
        <f t="shared" si="1"/>
        <v>252.12422360248448</v>
      </c>
      <c r="S17" s="83">
        <f t="shared" si="2"/>
        <v>0</v>
      </c>
    </row>
    <row r="18" spans="1:19" ht="15">
      <c r="A18" s="10" t="s">
        <v>16</v>
      </c>
      <c r="B18" s="3">
        <v>112956</v>
      </c>
      <c r="C18" s="3">
        <v>0</v>
      </c>
      <c r="D18" s="3">
        <f t="shared" si="3"/>
        <v>112956</v>
      </c>
      <c r="E18" s="3">
        <v>91555</v>
      </c>
      <c r="F18" s="3">
        <v>0</v>
      </c>
      <c r="G18" s="3">
        <f t="shared" si="4"/>
        <v>91555</v>
      </c>
      <c r="H18" s="4">
        <f t="shared" si="0"/>
        <v>-18.94631537943978</v>
      </c>
      <c r="I18" s="4">
        <f t="shared" si="0"/>
        <v>0</v>
      </c>
      <c r="J18" s="5">
        <f t="shared" si="0"/>
        <v>-18.94631537943978</v>
      </c>
      <c r="L18" s="80">
        <f t="shared" si="5"/>
        <v>56478</v>
      </c>
      <c r="M18" s="80">
        <f t="shared" si="5"/>
        <v>0</v>
      </c>
      <c r="N18" s="81">
        <f t="shared" si="6"/>
        <v>45777.5</v>
      </c>
      <c r="O18" s="81">
        <f t="shared" si="6"/>
        <v>0</v>
      </c>
      <c r="P18" s="82">
        <f t="shared" si="7"/>
        <v>-10700.5</v>
      </c>
      <c r="Q18" s="82">
        <f t="shared" si="7"/>
        <v>0</v>
      </c>
      <c r="R18" s="83">
        <f t="shared" si="1"/>
        <v>284.332298136646</v>
      </c>
      <c r="S18" s="83">
        <f t="shared" si="2"/>
        <v>0</v>
      </c>
    </row>
    <row r="19" spans="1:19" ht="15">
      <c r="A19" s="6" t="s">
        <v>17</v>
      </c>
      <c r="B19" s="7">
        <v>30059</v>
      </c>
      <c r="C19" s="7">
        <v>9908</v>
      </c>
      <c r="D19" s="7">
        <f t="shared" si="3"/>
        <v>39967</v>
      </c>
      <c r="E19" s="7">
        <v>39234</v>
      </c>
      <c r="F19" s="7">
        <v>4507</v>
      </c>
      <c r="G19" s="7">
        <f t="shared" si="4"/>
        <v>43741</v>
      </c>
      <c r="H19" s="8">
        <f t="shared" si="0"/>
        <v>30.52330416846868</v>
      </c>
      <c r="I19" s="8">
        <f t="shared" si="0"/>
        <v>-54.51150585385547</v>
      </c>
      <c r="J19" s="9">
        <f t="shared" si="0"/>
        <v>9.44279030199915</v>
      </c>
      <c r="L19" s="80">
        <f t="shared" si="5"/>
        <v>15029.5</v>
      </c>
      <c r="M19" s="80">
        <f t="shared" si="5"/>
        <v>4954</v>
      </c>
      <c r="N19" s="81">
        <f t="shared" si="6"/>
        <v>19617</v>
      </c>
      <c r="O19" s="81">
        <f t="shared" si="6"/>
        <v>2253.5</v>
      </c>
      <c r="P19" s="82">
        <f t="shared" si="7"/>
        <v>4587.5</v>
      </c>
      <c r="Q19" s="82">
        <f t="shared" si="7"/>
        <v>-2700.5</v>
      </c>
      <c r="R19" s="83">
        <f t="shared" si="1"/>
        <v>121.84472049689441</v>
      </c>
      <c r="S19" s="83">
        <f t="shared" si="2"/>
        <v>13.996894409937887</v>
      </c>
    </row>
    <row r="20" spans="1:19" ht="15">
      <c r="A20" s="10" t="s">
        <v>54</v>
      </c>
      <c r="B20" s="3">
        <v>0</v>
      </c>
      <c r="C20" s="3">
        <v>0</v>
      </c>
      <c r="D20" s="3">
        <f t="shared" si="3"/>
        <v>0</v>
      </c>
      <c r="E20" s="3">
        <v>0</v>
      </c>
      <c r="F20" s="3">
        <v>0</v>
      </c>
      <c r="G20" s="3">
        <f t="shared" si="4"/>
        <v>0</v>
      </c>
      <c r="H20" s="4">
        <f t="shared" si="0"/>
        <v>0</v>
      </c>
      <c r="I20" s="4">
        <f t="shared" si="0"/>
        <v>0</v>
      </c>
      <c r="J20" s="5">
        <f t="shared" si="0"/>
        <v>0</v>
      </c>
      <c r="L20" s="80">
        <f t="shared" si="5"/>
        <v>0</v>
      </c>
      <c r="M20" s="80">
        <f t="shared" si="5"/>
        <v>0</v>
      </c>
      <c r="N20" s="81">
        <f t="shared" si="6"/>
        <v>0</v>
      </c>
      <c r="O20" s="81">
        <f t="shared" si="6"/>
        <v>0</v>
      </c>
      <c r="P20" s="82">
        <f t="shared" si="7"/>
        <v>0</v>
      </c>
      <c r="Q20" s="82">
        <f t="shared" si="7"/>
        <v>0</v>
      </c>
      <c r="R20" s="83">
        <f t="shared" si="1"/>
        <v>0</v>
      </c>
      <c r="S20" s="83">
        <f t="shared" si="2"/>
        <v>0</v>
      </c>
    </row>
    <row r="21" spans="1:19" ht="15">
      <c r="A21" s="6" t="s">
        <v>18</v>
      </c>
      <c r="B21" s="7">
        <v>70348</v>
      </c>
      <c r="C21" s="7">
        <v>0</v>
      </c>
      <c r="D21" s="7">
        <f t="shared" si="3"/>
        <v>70348</v>
      </c>
      <c r="E21" s="7">
        <v>88138</v>
      </c>
      <c r="F21" s="7">
        <v>1313</v>
      </c>
      <c r="G21" s="7">
        <f t="shared" si="4"/>
        <v>89451</v>
      </c>
      <c r="H21" s="8">
        <f aca="true" t="shared" si="8" ref="H21:J60">+_xlfn.IFERROR(((E21-B21)/B21)*100,0)</f>
        <v>25.288565417638026</v>
      </c>
      <c r="I21" s="8">
        <f t="shared" si="8"/>
        <v>0</v>
      </c>
      <c r="J21" s="9">
        <f t="shared" si="8"/>
        <v>27.15500085290271</v>
      </c>
      <c r="L21" s="80">
        <f t="shared" si="5"/>
        <v>35174</v>
      </c>
      <c r="M21" s="80">
        <f t="shared" si="5"/>
        <v>0</v>
      </c>
      <c r="N21" s="81">
        <f t="shared" si="6"/>
        <v>44069</v>
      </c>
      <c r="O21" s="81">
        <f t="shared" si="6"/>
        <v>656.5</v>
      </c>
      <c r="P21" s="82">
        <f t="shared" si="7"/>
        <v>8895</v>
      </c>
      <c r="Q21" s="82">
        <f t="shared" si="7"/>
        <v>656.5</v>
      </c>
      <c r="R21" s="83">
        <f t="shared" si="1"/>
        <v>273.72049689440996</v>
      </c>
      <c r="S21" s="83">
        <f t="shared" si="2"/>
        <v>4.077639751552795</v>
      </c>
    </row>
    <row r="22" spans="1:19" ht="15">
      <c r="A22" s="10" t="s">
        <v>19</v>
      </c>
      <c r="B22" s="3">
        <v>0</v>
      </c>
      <c r="C22" s="3">
        <v>0</v>
      </c>
      <c r="D22" s="3">
        <f t="shared" si="3"/>
        <v>0</v>
      </c>
      <c r="E22" s="3">
        <v>0</v>
      </c>
      <c r="F22" s="3">
        <v>0</v>
      </c>
      <c r="G22" s="3">
        <f t="shared" si="4"/>
        <v>0</v>
      </c>
      <c r="H22" s="4">
        <f t="shared" si="8"/>
        <v>0</v>
      </c>
      <c r="I22" s="4">
        <f t="shared" si="8"/>
        <v>0</v>
      </c>
      <c r="J22" s="5">
        <f t="shared" si="8"/>
        <v>0</v>
      </c>
      <c r="L22" s="80">
        <f t="shared" si="5"/>
        <v>0</v>
      </c>
      <c r="M22" s="80">
        <f t="shared" si="5"/>
        <v>0</v>
      </c>
      <c r="N22" s="81">
        <f t="shared" si="6"/>
        <v>0</v>
      </c>
      <c r="O22" s="81">
        <f t="shared" si="6"/>
        <v>0</v>
      </c>
      <c r="P22" s="82">
        <f t="shared" si="7"/>
        <v>0</v>
      </c>
      <c r="Q22" s="82">
        <f t="shared" si="7"/>
        <v>0</v>
      </c>
      <c r="R22" s="83">
        <f t="shared" si="1"/>
        <v>0</v>
      </c>
      <c r="S22" s="83">
        <f t="shared" si="2"/>
        <v>0</v>
      </c>
    </row>
    <row r="23" spans="1:19" ht="15">
      <c r="A23" s="6" t="s">
        <v>20</v>
      </c>
      <c r="B23" s="7">
        <v>257592</v>
      </c>
      <c r="C23" s="7">
        <v>0</v>
      </c>
      <c r="D23" s="7">
        <f t="shared" si="3"/>
        <v>257592</v>
      </c>
      <c r="E23" s="7">
        <v>211120</v>
      </c>
      <c r="F23" s="7">
        <v>0</v>
      </c>
      <c r="G23" s="7">
        <f t="shared" si="4"/>
        <v>211120</v>
      </c>
      <c r="H23" s="8">
        <f t="shared" si="8"/>
        <v>-18.040932948228207</v>
      </c>
      <c r="I23" s="8">
        <f t="shared" si="8"/>
        <v>0</v>
      </c>
      <c r="J23" s="9">
        <f t="shared" si="8"/>
        <v>-18.040932948228207</v>
      </c>
      <c r="L23" s="80">
        <f t="shared" si="5"/>
        <v>128796</v>
      </c>
      <c r="M23" s="80">
        <f t="shared" si="5"/>
        <v>0</v>
      </c>
      <c r="N23" s="81">
        <f t="shared" si="6"/>
        <v>105560</v>
      </c>
      <c r="O23" s="81">
        <f t="shared" si="6"/>
        <v>0</v>
      </c>
      <c r="P23" s="82">
        <f t="shared" si="7"/>
        <v>-23236</v>
      </c>
      <c r="Q23" s="82">
        <f t="shared" si="7"/>
        <v>0</v>
      </c>
      <c r="R23" s="83">
        <f t="shared" si="1"/>
        <v>655.6521739130435</v>
      </c>
      <c r="S23" s="83">
        <f t="shared" si="2"/>
        <v>0</v>
      </c>
    </row>
    <row r="24" spans="1:19" ht="15">
      <c r="A24" s="10" t="s">
        <v>21</v>
      </c>
      <c r="B24" s="3">
        <v>63197</v>
      </c>
      <c r="C24" s="3">
        <v>0</v>
      </c>
      <c r="D24" s="3">
        <f t="shared" si="3"/>
        <v>63197</v>
      </c>
      <c r="E24" s="3">
        <v>65579</v>
      </c>
      <c r="F24" s="3">
        <v>0</v>
      </c>
      <c r="G24" s="3">
        <f t="shared" si="4"/>
        <v>65579</v>
      </c>
      <c r="H24" s="4">
        <f t="shared" si="8"/>
        <v>3.7691662578919884</v>
      </c>
      <c r="I24" s="4">
        <f t="shared" si="8"/>
        <v>0</v>
      </c>
      <c r="J24" s="5">
        <f t="shared" si="8"/>
        <v>3.7691662578919884</v>
      </c>
      <c r="L24" s="80">
        <f t="shared" si="5"/>
        <v>31598.5</v>
      </c>
      <c r="M24" s="80">
        <f t="shared" si="5"/>
        <v>0</v>
      </c>
      <c r="N24" s="81">
        <f t="shared" si="6"/>
        <v>32789.5</v>
      </c>
      <c r="O24" s="81">
        <f t="shared" si="6"/>
        <v>0</v>
      </c>
      <c r="P24" s="82">
        <f t="shared" si="7"/>
        <v>1191</v>
      </c>
      <c r="Q24" s="82">
        <f t="shared" si="7"/>
        <v>0</v>
      </c>
      <c r="R24" s="83">
        <f t="shared" si="1"/>
        <v>203.6614906832298</v>
      </c>
      <c r="S24" s="83">
        <f t="shared" si="2"/>
        <v>0</v>
      </c>
    </row>
    <row r="25" spans="1:19" ht="15">
      <c r="A25" s="6" t="s">
        <v>22</v>
      </c>
      <c r="B25" s="7">
        <v>14166</v>
      </c>
      <c r="C25" s="7">
        <v>24</v>
      </c>
      <c r="D25" s="7">
        <f t="shared" si="3"/>
        <v>14190</v>
      </c>
      <c r="E25" s="7">
        <v>45716</v>
      </c>
      <c r="F25" s="7">
        <v>2542</v>
      </c>
      <c r="G25" s="7">
        <f t="shared" si="4"/>
        <v>48258</v>
      </c>
      <c r="H25" s="8">
        <f t="shared" si="8"/>
        <v>222.7163631229705</v>
      </c>
      <c r="I25" s="8">
        <f t="shared" si="8"/>
        <v>10491.666666666668</v>
      </c>
      <c r="J25" s="9">
        <f t="shared" si="8"/>
        <v>240.0845665961945</v>
      </c>
      <c r="L25" s="80">
        <f t="shared" si="5"/>
        <v>7083</v>
      </c>
      <c r="M25" s="80">
        <f t="shared" si="5"/>
        <v>12</v>
      </c>
      <c r="N25" s="81">
        <f t="shared" si="6"/>
        <v>22858</v>
      </c>
      <c r="O25" s="81">
        <f t="shared" si="6"/>
        <v>1271</v>
      </c>
      <c r="P25" s="82">
        <f t="shared" si="7"/>
        <v>15775</v>
      </c>
      <c r="Q25" s="82">
        <f t="shared" si="7"/>
        <v>1259</v>
      </c>
      <c r="R25" s="83">
        <f t="shared" si="1"/>
        <v>141.9751552795031</v>
      </c>
      <c r="S25" s="83">
        <f t="shared" si="2"/>
        <v>7.894409937888199</v>
      </c>
    </row>
    <row r="26" spans="1:19" ht="15">
      <c r="A26" s="10" t="s">
        <v>23</v>
      </c>
      <c r="B26" s="3">
        <v>22874</v>
      </c>
      <c r="C26" s="3">
        <v>0</v>
      </c>
      <c r="D26" s="3">
        <f t="shared" si="3"/>
        <v>22874</v>
      </c>
      <c r="E26" s="3">
        <v>55528</v>
      </c>
      <c r="F26" s="3">
        <v>237</v>
      </c>
      <c r="G26" s="3">
        <f t="shared" si="4"/>
        <v>55765</v>
      </c>
      <c r="H26" s="4">
        <f t="shared" si="8"/>
        <v>142.75596747398794</v>
      </c>
      <c r="I26" s="4">
        <f t="shared" si="8"/>
        <v>0</v>
      </c>
      <c r="J26" s="5">
        <f t="shared" si="8"/>
        <v>143.7920783422226</v>
      </c>
      <c r="L26" s="80">
        <f t="shared" si="5"/>
        <v>11437</v>
      </c>
      <c r="M26" s="80">
        <f t="shared" si="5"/>
        <v>0</v>
      </c>
      <c r="N26" s="81">
        <f t="shared" si="6"/>
        <v>27764</v>
      </c>
      <c r="O26" s="81">
        <f t="shared" si="6"/>
        <v>118.5</v>
      </c>
      <c r="P26" s="82">
        <f t="shared" si="7"/>
        <v>16327</v>
      </c>
      <c r="Q26" s="82">
        <f t="shared" si="7"/>
        <v>118.5</v>
      </c>
      <c r="R26" s="83">
        <f t="shared" si="1"/>
        <v>172.4472049689441</v>
      </c>
      <c r="S26" s="83">
        <f t="shared" si="2"/>
        <v>0.7360248447204969</v>
      </c>
    </row>
    <row r="27" spans="1:19" ht="15">
      <c r="A27" s="6" t="s">
        <v>24</v>
      </c>
      <c r="B27" s="7">
        <v>0</v>
      </c>
      <c r="C27" s="7">
        <v>0</v>
      </c>
      <c r="D27" s="7">
        <f t="shared" si="3"/>
        <v>0</v>
      </c>
      <c r="E27" s="7">
        <v>0</v>
      </c>
      <c r="F27" s="7">
        <v>0</v>
      </c>
      <c r="G27" s="7">
        <f t="shared" si="4"/>
        <v>0</v>
      </c>
      <c r="H27" s="8">
        <f t="shared" si="8"/>
        <v>0</v>
      </c>
      <c r="I27" s="8">
        <f t="shared" si="8"/>
        <v>0</v>
      </c>
      <c r="J27" s="9">
        <f t="shared" si="8"/>
        <v>0</v>
      </c>
      <c r="L27" s="80">
        <f t="shared" si="5"/>
        <v>0</v>
      </c>
      <c r="M27" s="80">
        <f t="shared" si="5"/>
        <v>0</v>
      </c>
      <c r="N27" s="81">
        <f t="shared" si="6"/>
        <v>0</v>
      </c>
      <c r="O27" s="81">
        <f t="shared" si="6"/>
        <v>0</v>
      </c>
      <c r="P27" s="82">
        <f t="shared" si="7"/>
        <v>0</v>
      </c>
      <c r="Q27" s="82">
        <f t="shared" si="7"/>
        <v>0</v>
      </c>
      <c r="R27" s="83">
        <f t="shared" si="1"/>
        <v>0</v>
      </c>
      <c r="S27" s="83">
        <f t="shared" si="2"/>
        <v>0</v>
      </c>
    </row>
    <row r="28" spans="1:19" ht="15">
      <c r="A28" s="10" t="s">
        <v>25</v>
      </c>
      <c r="B28" s="3">
        <v>96492</v>
      </c>
      <c r="C28" s="3">
        <v>4634</v>
      </c>
      <c r="D28" s="3">
        <f t="shared" si="3"/>
        <v>101126</v>
      </c>
      <c r="E28" s="3">
        <v>166457</v>
      </c>
      <c r="F28" s="3">
        <v>25335</v>
      </c>
      <c r="G28" s="3">
        <f t="shared" si="4"/>
        <v>191792</v>
      </c>
      <c r="H28" s="4">
        <f t="shared" si="8"/>
        <v>72.50860174936781</v>
      </c>
      <c r="I28" s="4">
        <f t="shared" si="8"/>
        <v>446.7198964177816</v>
      </c>
      <c r="J28" s="5">
        <f t="shared" si="8"/>
        <v>89.65646816842356</v>
      </c>
      <c r="L28" s="80">
        <f t="shared" si="5"/>
        <v>48246</v>
      </c>
      <c r="M28" s="80">
        <f t="shared" si="5"/>
        <v>2317</v>
      </c>
      <c r="N28" s="81">
        <f t="shared" si="6"/>
        <v>83228.5</v>
      </c>
      <c r="O28" s="81">
        <f t="shared" si="6"/>
        <v>12667.5</v>
      </c>
      <c r="P28" s="82">
        <f t="shared" si="7"/>
        <v>34982.5</v>
      </c>
      <c r="Q28" s="82">
        <f t="shared" si="7"/>
        <v>10350.5</v>
      </c>
      <c r="R28" s="83">
        <f t="shared" si="1"/>
        <v>516.9472049689441</v>
      </c>
      <c r="S28" s="83">
        <f t="shared" si="2"/>
        <v>78.68012422360249</v>
      </c>
    </row>
    <row r="29" spans="1:19" ht="15">
      <c r="A29" s="6" t="s">
        <v>26</v>
      </c>
      <c r="B29" s="7">
        <v>470362</v>
      </c>
      <c r="C29" s="7">
        <v>4760</v>
      </c>
      <c r="D29" s="7">
        <f t="shared" si="3"/>
        <v>475122</v>
      </c>
      <c r="E29" s="7">
        <v>736491</v>
      </c>
      <c r="F29" s="7">
        <v>42073</v>
      </c>
      <c r="G29" s="7">
        <f t="shared" si="4"/>
        <v>778564</v>
      </c>
      <c r="H29" s="8">
        <f t="shared" si="8"/>
        <v>56.57961314902139</v>
      </c>
      <c r="I29" s="8">
        <f t="shared" si="8"/>
        <v>783.8865546218487</v>
      </c>
      <c r="J29" s="9">
        <f t="shared" si="8"/>
        <v>63.8661228063529</v>
      </c>
      <c r="L29" s="80">
        <f t="shared" si="5"/>
        <v>235181</v>
      </c>
      <c r="M29" s="80">
        <f t="shared" si="5"/>
        <v>2380</v>
      </c>
      <c r="N29" s="81">
        <f t="shared" si="6"/>
        <v>368245.5</v>
      </c>
      <c r="O29" s="81">
        <f t="shared" si="6"/>
        <v>21036.5</v>
      </c>
      <c r="P29" s="82">
        <f t="shared" si="7"/>
        <v>133064.5</v>
      </c>
      <c r="Q29" s="82">
        <f t="shared" si="7"/>
        <v>18656.5</v>
      </c>
      <c r="R29" s="83">
        <f t="shared" si="1"/>
        <v>2287.2391304347825</v>
      </c>
      <c r="S29" s="83">
        <f t="shared" si="2"/>
        <v>130.6614906832298</v>
      </c>
    </row>
    <row r="30" spans="1:19" ht="15">
      <c r="A30" s="10" t="s">
        <v>27</v>
      </c>
      <c r="B30" s="3">
        <v>248958</v>
      </c>
      <c r="C30" s="3">
        <v>6466</v>
      </c>
      <c r="D30" s="3">
        <f t="shared" si="3"/>
        <v>255424</v>
      </c>
      <c r="E30" s="3">
        <v>287808</v>
      </c>
      <c r="F30" s="3">
        <v>12600</v>
      </c>
      <c r="G30" s="3">
        <f t="shared" si="4"/>
        <v>300408</v>
      </c>
      <c r="H30" s="4">
        <f t="shared" si="8"/>
        <v>15.605041814281929</v>
      </c>
      <c r="I30" s="4">
        <f t="shared" si="8"/>
        <v>94.86545004639653</v>
      </c>
      <c r="J30" s="5">
        <f t="shared" si="8"/>
        <v>17.611500876973192</v>
      </c>
      <c r="L30" s="80">
        <f t="shared" si="5"/>
        <v>124479</v>
      </c>
      <c r="M30" s="80">
        <f t="shared" si="5"/>
        <v>3233</v>
      </c>
      <c r="N30" s="81">
        <f t="shared" si="6"/>
        <v>143904</v>
      </c>
      <c r="O30" s="81">
        <f t="shared" si="6"/>
        <v>6300</v>
      </c>
      <c r="P30" s="82">
        <f t="shared" si="7"/>
        <v>19425</v>
      </c>
      <c r="Q30" s="82">
        <f t="shared" si="7"/>
        <v>3067</v>
      </c>
      <c r="R30" s="83">
        <f t="shared" si="1"/>
        <v>893.8136645962733</v>
      </c>
      <c r="S30" s="83">
        <f t="shared" si="2"/>
        <v>39.130434782608695</v>
      </c>
    </row>
    <row r="31" spans="1:19" ht="15">
      <c r="A31" s="6" t="s">
        <v>73</v>
      </c>
      <c r="B31" s="7">
        <v>104064</v>
      </c>
      <c r="C31" s="7">
        <v>6623</v>
      </c>
      <c r="D31" s="7">
        <f t="shared" si="3"/>
        <v>110687</v>
      </c>
      <c r="E31" s="7">
        <v>124343</v>
      </c>
      <c r="F31" s="7">
        <v>5937</v>
      </c>
      <c r="G31" s="7">
        <f t="shared" si="4"/>
        <v>130280</v>
      </c>
      <c r="H31" s="8">
        <f t="shared" si="8"/>
        <v>19.48704643296433</v>
      </c>
      <c r="I31" s="8">
        <f t="shared" si="8"/>
        <v>-10.357843877396949</v>
      </c>
      <c r="J31" s="9">
        <f t="shared" si="8"/>
        <v>17.70126573129636</v>
      </c>
      <c r="L31" s="80">
        <f t="shared" si="5"/>
        <v>52032</v>
      </c>
      <c r="M31" s="80">
        <f t="shared" si="5"/>
        <v>3311.5</v>
      </c>
      <c r="N31" s="81">
        <f t="shared" si="6"/>
        <v>62171.5</v>
      </c>
      <c r="O31" s="81">
        <f t="shared" si="6"/>
        <v>2968.5</v>
      </c>
      <c r="P31" s="82">
        <f t="shared" si="7"/>
        <v>10139.5</v>
      </c>
      <c r="Q31" s="82">
        <f t="shared" si="7"/>
        <v>-343</v>
      </c>
      <c r="R31" s="83">
        <f t="shared" si="1"/>
        <v>386.1583850931677</v>
      </c>
      <c r="S31" s="83">
        <f t="shared" si="2"/>
        <v>18.437888198757765</v>
      </c>
    </row>
    <row r="32" spans="1:19" ht="15">
      <c r="A32" s="10" t="s">
        <v>55</v>
      </c>
      <c r="B32" s="3">
        <v>101</v>
      </c>
      <c r="C32" s="3">
        <v>19032</v>
      </c>
      <c r="D32" s="3">
        <f t="shared" si="3"/>
        <v>19133</v>
      </c>
      <c r="E32" s="3">
        <v>0</v>
      </c>
      <c r="F32" s="3">
        <v>35893</v>
      </c>
      <c r="G32" s="3">
        <f t="shared" si="4"/>
        <v>35893</v>
      </c>
      <c r="H32" s="4">
        <f t="shared" si="8"/>
        <v>-100</v>
      </c>
      <c r="I32" s="4">
        <f t="shared" si="8"/>
        <v>88.59289617486338</v>
      </c>
      <c r="J32" s="5">
        <f t="shared" si="8"/>
        <v>87.59734490147912</v>
      </c>
      <c r="L32" s="80">
        <f t="shared" si="5"/>
        <v>50.5</v>
      </c>
      <c r="M32" s="80">
        <f t="shared" si="5"/>
        <v>9516</v>
      </c>
      <c r="N32" s="81">
        <f t="shared" si="6"/>
        <v>0</v>
      </c>
      <c r="O32" s="81">
        <f t="shared" si="6"/>
        <v>17946.5</v>
      </c>
      <c r="P32" s="82">
        <f t="shared" si="7"/>
        <v>-50.5</v>
      </c>
      <c r="Q32" s="82">
        <f t="shared" si="7"/>
        <v>8430.5</v>
      </c>
      <c r="R32" s="83">
        <f t="shared" si="1"/>
        <v>0</v>
      </c>
      <c r="S32" s="83">
        <f t="shared" si="2"/>
        <v>111.46894409937889</v>
      </c>
    </row>
    <row r="33" spans="1:19" ht="15">
      <c r="A33" s="6" t="s">
        <v>67</v>
      </c>
      <c r="B33" s="7">
        <v>45778</v>
      </c>
      <c r="C33" s="7">
        <v>0</v>
      </c>
      <c r="D33" s="7">
        <f t="shared" si="3"/>
        <v>45778</v>
      </c>
      <c r="E33" s="7">
        <v>47393</v>
      </c>
      <c r="F33" s="7">
        <v>0</v>
      </c>
      <c r="G33" s="7">
        <f t="shared" si="4"/>
        <v>47393</v>
      </c>
      <c r="H33" s="8">
        <f t="shared" si="8"/>
        <v>3.527895495652934</v>
      </c>
      <c r="I33" s="8">
        <f t="shared" si="8"/>
        <v>0</v>
      </c>
      <c r="J33" s="9">
        <f t="shared" si="8"/>
        <v>3.527895495652934</v>
      </c>
      <c r="L33" s="80">
        <f t="shared" si="5"/>
        <v>22889</v>
      </c>
      <c r="M33" s="80">
        <f t="shared" si="5"/>
        <v>0</v>
      </c>
      <c r="N33" s="81">
        <f t="shared" si="6"/>
        <v>23696.5</v>
      </c>
      <c r="O33" s="81">
        <f t="shared" si="6"/>
        <v>0</v>
      </c>
      <c r="P33" s="82">
        <f t="shared" si="7"/>
        <v>807.5</v>
      </c>
      <c r="Q33" s="82">
        <f t="shared" si="7"/>
        <v>0</v>
      </c>
      <c r="R33" s="83">
        <f t="shared" si="1"/>
        <v>147.1832298136646</v>
      </c>
      <c r="S33" s="83">
        <f t="shared" si="2"/>
        <v>0</v>
      </c>
    </row>
    <row r="34" spans="1:19" ht="15">
      <c r="A34" s="10" t="s">
        <v>28</v>
      </c>
      <c r="B34" s="3">
        <v>328744</v>
      </c>
      <c r="C34" s="3">
        <v>5066</v>
      </c>
      <c r="D34" s="3">
        <f t="shared" si="3"/>
        <v>333810</v>
      </c>
      <c r="E34" s="3">
        <v>450702</v>
      </c>
      <c r="F34" s="3">
        <v>55114</v>
      </c>
      <c r="G34" s="3">
        <f t="shared" si="4"/>
        <v>505816</v>
      </c>
      <c r="H34" s="4">
        <f t="shared" si="8"/>
        <v>37.09816757111917</v>
      </c>
      <c r="I34" s="4">
        <f t="shared" si="8"/>
        <v>987.9194630872483</v>
      </c>
      <c r="J34" s="5">
        <f t="shared" si="8"/>
        <v>51.52811479584195</v>
      </c>
      <c r="L34" s="80">
        <f t="shared" si="5"/>
        <v>164372</v>
      </c>
      <c r="M34" s="80">
        <f t="shared" si="5"/>
        <v>2533</v>
      </c>
      <c r="N34" s="81">
        <f t="shared" si="6"/>
        <v>225351</v>
      </c>
      <c r="O34" s="81">
        <f t="shared" si="6"/>
        <v>27557</v>
      </c>
      <c r="P34" s="82">
        <f t="shared" si="7"/>
        <v>60979</v>
      </c>
      <c r="Q34" s="82">
        <f t="shared" si="7"/>
        <v>25024</v>
      </c>
      <c r="R34" s="83">
        <f t="shared" si="1"/>
        <v>1399.695652173913</v>
      </c>
      <c r="S34" s="83">
        <f t="shared" si="2"/>
        <v>171.1614906832298</v>
      </c>
    </row>
    <row r="35" spans="1:19" ht="15">
      <c r="A35" s="6" t="s">
        <v>66</v>
      </c>
      <c r="B35" s="7">
        <v>70151</v>
      </c>
      <c r="C35" s="7">
        <v>0</v>
      </c>
      <c r="D35" s="7">
        <f t="shared" si="3"/>
        <v>70151</v>
      </c>
      <c r="E35" s="7">
        <v>94434</v>
      </c>
      <c r="F35" s="7">
        <v>1236</v>
      </c>
      <c r="G35" s="7">
        <f t="shared" si="4"/>
        <v>95670</v>
      </c>
      <c r="H35" s="8">
        <f t="shared" si="8"/>
        <v>34.61532978859888</v>
      </c>
      <c r="I35" s="8">
        <f t="shared" si="8"/>
        <v>0</v>
      </c>
      <c r="J35" s="9">
        <f t="shared" si="8"/>
        <v>36.37724337500535</v>
      </c>
      <c r="L35" s="80">
        <f t="shared" si="5"/>
        <v>35075.5</v>
      </c>
      <c r="M35" s="80">
        <f t="shared" si="5"/>
        <v>0</v>
      </c>
      <c r="N35" s="81">
        <f t="shared" si="6"/>
        <v>47217</v>
      </c>
      <c r="O35" s="81">
        <f t="shared" si="6"/>
        <v>618</v>
      </c>
      <c r="P35" s="82">
        <f t="shared" si="7"/>
        <v>12141.5</v>
      </c>
      <c r="Q35" s="82">
        <f t="shared" si="7"/>
        <v>618</v>
      </c>
      <c r="R35" s="83">
        <f t="shared" si="1"/>
        <v>293.27329192546586</v>
      </c>
      <c r="S35" s="83">
        <f t="shared" si="2"/>
        <v>3.8385093167701863</v>
      </c>
    </row>
    <row r="36" spans="1:19" ht="15">
      <c r="A36" s="10" t="s">
        <v>29</v>
      </c>
      <c r="B36" s="3">
        <v>12600</v>
      </c>
      <c r="C36" s="3">
        <v>1108</v>
      </c>
      <c r="D36" s="3">
        <f t="shared" si="3"/>
        <v>13708</v>
      </c>
      <c r="E36" s="3">
        <v>23137</v>
      </c>
      <c r="F36" s="3">
        <v>7029</v>
      </c>
      <c r="G36" s="3">
        <f t="shared" si="4"/>
        <v>30166</v>
      </c>
      <c r="H36" s="4">
        <f t="shared" si="8"/>
        <v>83.62698412698413</v>
      </c>
      <c r="I36" s="4">
        <f t="shared" si="8"/>
        <v>534.3862815884476</v>
      </c>
      <c r="J36" s="5">
        <f t="shared" si="8"/>
        <v>120.06127808578933</v>
      </c>
      <c r="L36" s="80">
        <f t="shared" si="5"/>
        <v>6300</v>
      </c>
      <c r="M36" s="80">
        <f t="shared" si="5"/>
        <v>554</v>
      </c>
      <c r="N36" s="81">
        <f t="shared" si="6"/>
        <v>11568.5</v>
      </c>
      <c r="O36" s="81">
        <f t="shared" si="6"/>
        <v>3514.5</v>
      </c>
      <c r="P36" s="82">
        <f t="shared" si="7"/>
        <v>5268.5</v>
      </c>
      <c r="Q36" s="82">
        <f t="shared" si="7"/>
        <v>2960.5</v>
      </c>
      <c r="R36" s="83">
        <f t="shared" si="1"/>
        <v>71.85403726708074</v>
      </c>
      <c r="S36" s="83">
        <f t="shared" si="2"/>
        <v>21.82919254658385</v>
      </c>
    </row>
    <row r="37" spans="1:19" ht="15">
      <c r="A37" s="6" t="s">
        <v>30</v>
      </c>
      <c r="B37" s="7">
        <v>62041</v>
      </c>
      <c r="C37" s="7">
        <v>0</v>
      </c>
      <c r="D37" s="7">
        <f t="shared" si="3"/>
        <v>62041</v>
      </c>
      <c r="E37" s="7">
        <v>81962</v>
      </c>
      <c r="F37" s="7">
        <v>0</v>
      </c>
      <c r="G37" s="7">
        <f t="shared" si="4"/>
        <v>81962</v>
      </c>
      <c r="H37" s="8">
        <f t="shared" si="8"/>
        <v>32.10941151818958</v>
      </c>
      <c r="I37" s="8">
        <f t="shared" si="8"/>
        <v>0</v>
      </c>
      <c r="J37" s="9">
        <f t="shared" si="8"/>
        <v>32.10941151818958</v>
      </c>
      <c r="L37" s="80">
        <f t="shared" si="5"/>
        <v>31020.5</v>
      </c>
      <c r="M37" s="80">
        <f t="shared" si="5"/>
        <v>0</v>
      </c>
      <c r="N37" s="81">
        <f t="shared" si="6"/>
        <v>40981</v>
      </c>
      <c r="O37" s="81">
        <f t="shared" si="6"/>
        <v>0</v>
      </c>
      <c r="P37" s="82">
        <f t="shared" si="7"/>
        <v>9960.5</v>
      </c>
      <c r="Q37" s="82">
        <f t="shared" si="7"/>
        <v>0</v>
      </c>
      <c r="R37" s="83">
        <f t="shared" si="1"/>
        <v>254.54037267080744</v>
      </c>
      <c r="S37" s="83">
        <f t="shared" si="2"/>
        <v>0</v>
      </c>
    </row>
    <row r="38" spans="1:19" ht="15">
      <c r="A38" s="10" t="s">
        <v>31</v>
      </c>
      <c r="B38" s="3">
        <v>199167</v>
      </c>
      <c r="C38" s="3">
        <v>0</v>
      </c>
      <c r="D38" s="3">
        <f t="shared" si="3"/>
        <v>199167</v>
      </c>
      <c r="E38" s="3">
        <v>246742</v>
      </c>
      <c r="F38" s="3">
        <v>0</v>
      </c>
      <c r="G38" s="3">
        <f t="shared" si="4"/>
        <v>246742</v>
      </c>
      <c r="H38" s="4">
        <f t="shared" si="8"/>
        <v>23.88698931047814</v>
      </c>
      <c r="I38" s="4">
        <f t="shared" si="8"/>
        <v>0</v>
      </c>
      <c r="J38" s="5">
        <f t="shared" si="8"/>
        <v>23.88698931047814</v>
      </c>
      <c r="L38" s="80">
        <f t="shared" si="5"/>
        <v>99583.5</v>
      </c>
      <c r="M38" s="80">
        <f t="shared" si="5"/>
        <v>0</v>
      </c>
      <c r="N38" s="81">
        <f t="shared" si="6"/>
        <v>123371</v>
      </c>
      <c r="O38" s="81">
        <f t="shared" si="6"/>
        <v>0</v>
      </c>
      <c r="P38" s="82">
        <f t="shared" si="7"/>
        <v>23787.5</v>
      </c>
      <c r="Q38" s="82">
        <f t="shared" si="7"/>
        <v>0</v>
      </c>
      <c r="R38" s="83">
        <f t="shared" si="1"/>
        <v>766.27950310559</v>
      </c>
      <c r="S38" s="83">
        <f t="shared" si="2"/>
        <v>0</v>
      </c>
    </row>
    <row r="39" spans="1:19" ht="15">
      <c r="A39" s="6" t="s">
        <v>32</v>
      </c>
      <c r="B39" s="7">
        <v>7922</v>
      </c>
      <c r="C39" s="7">
        <v>58</v>
      </c>
      <c r="D39" s="7">
        <f t="shared" si="3"/>
        <v>7980</v>
      </c>
      <c r="E39" s="7">
        <v>22063</v>
      </c>
      <c r="F39" s="7">
        <v>0</v>
      </c>
      <c r="G39" s="7">
        <f t="shared" si="4"/>
        <v>22063</v>
      </c>
      <c r="H39" s="8">
        <f t="shared" si="8"/>
        <v>178.50290330724565</v>
      </c>
      <c r="I39" s="8">
        <f t="shared" si="8"/>
        <v>-100</v>
      </c>
      <c r="J39" s="9">
        <f t="shared" si="8"/>
        <v>176.47869674185463</v>
      </c>
      <c r="L39" s="80">
        <f t="shared" si="5"/>
        <v>3961</v>
      </c>
      <c r="M39" s="80">
        <f t="shared" si="5"/>
        <v>29</v>
      </c>
      <c r="N39" s="81">
        <f t="shared" si="6"/>
        <v>11031.5</v>
      </c>
      <c r="O39" s="81">
        <f t="shared" si="6"/>
        <v>0</v>
      </c>
      <c r="P39" s="82">
        <f t="shared" si="7"/>
        <v>7070.5</v>
      </c>
      <c r="Q39" s="82">
        <f t="shared" si="7"/>
        <v>-29</v>
      </c>
      <c r="R39" s="83">
        <f t="shared" si="1"/>
        <v>68.51863354037268</v>
      </c>
      <c r="S39" s="83">
        <f t="shared" si="2"/>
        <v>0</v>
      </c>
    </row>
    <row r="40" spans="1:19" ht="15">
      <c r="A40" s="10" t="s">
        <v>33</v>
      </c>
      <c r="B40" s="3">
        <v>470970</v>
      </c>
      <c r="C40" s="3">
        <v>67893</v>
      </c>
      <c r="D40" s="3">
        <f t="shared" si="3"/>
        <v>538863</v>
      </c>
      <c r="E40" s="3">
        <v>789322</v>
      </c>
      <c r="F40" s="3">
        <v>197703</v>
      </c>
      <c r="G40" s="3">
        <f t="shared" si="4"/>
        <v>987025</v>
      </c>
      <c r="H40" s="4">
        <f t="shared" si="8"/>
        <v>67.59496358579102</v>
      </c>
      <c r="I40" s="4">
        <f t="shared" si="8"/>
        <v>191.1979143652512</v>
      </c>
      <c r="J40" s="5">
        <f t="shared" si="8"/>
        <v>83.1680779715809</v>
      </c>
      <c r="L40" s="80">
        <f t="shared" si="5"/>
        <v>235485</v>
      </c>
      <c r="M40" s="80">
        <f t="shared" si="5"/>
        <v>33946.5</v>
      </c>
      <c r="N40" s="81">
        <f t="shared" si="6"/>
        <v>394661</v>
      </c>
      <c r="O40" s="81">
        <f t="shared" si="6"/>
        <v>98851.5</v>
      </c>
      <c r="P40" s="82">
        <f t="shared" si="7"/>
        <v>159176</v>
      </c>
      <c r="Q40" s="82">
        <f t="shared" si="7"/>
        <v>64905</v>
      </c>
      <c r="R40" s="83">
        <f t="shared" si="1"/>
        <v>2451.3105590062114</v>
      </c>
      <c r="S40" s="83">
        <f t="shared" si="2"/>
        <v>613.9844720496894</v>
      </c>
    </row>
    <row r="41" spans="1:19" ht="15">
      <c r="A41" s="6" t="s">
        <v>34</v>
      </c>
      <c r="B41" s="7">
        <v>0</v>
      </c>
      <c r="C41" s="7">
        <v>0</v>
      </c>
      <c r="D41" s="7">
        <f t="shared" si="3"/>
        <v>0</v>
      </c>
      <c r="E41" s="7">
        <v>0</v>
      </c>
      <c r="F41" s="7">
        <v>544</v>
      </c>
      <c r="G41" s="7">
        <f t="shared" si="4"/>
        <v>544</v>
      </c>
      <c r="H41" s="8">
        <f t="shared" si="8"/>
        <v>0</v>
      </c>
      <c r="I41" s="8">
        <f t="shared" si="8"/>
        <v>0</v>
      </c>
      <c r="J41" s="9">
        <f t="shared" si="8"/>
        <v>0</v>
      </c>
      <c r="L41" s="80">
        <f t="shared" si="5"/>
        <v>0</v>
      </c>
      <c r="M41" s="80">
        <f t="shared" si="5"/>
        <v>0</v>
      </c>
      <c r="N41" s="81">
        <f t="shared" si="6"/>
        <v>0</v>
      </c>
      <c r="O41" s="81">
        <f t="shared" si="6"/>
        <v>272</v>
      </c>
      <c r="P41" s="82">
        <f t="shared" si="7"/>
        <v>0</v>
      </c>
      <c r="Q41" s="82">
        <f t="shared" si="7"/>
        <v>272</v>
      </c>
      <c r="R41" s="83">
        <f t="shared" si="1"/>
        <v>0</v>
      </c>
      <c r="S41" s="83">
        <f t="shared" si="2"/>
        <v>1.68944099378882</v>
      </c>
    </row>
    <row r="42" spans="1:19" ht="15">
      <c r="A42" s="10" t="s">
        <v>35</v>
      </c>
      <c r="B42" s="3">
        <v>210555</v>
      </c>
      <c r="C42" s="3">
        <v>16094</v>
      </c>
      <c r="D42" s="3">
        <f t="shared" si="3"/>
        <v>226649</v>
      </c>
      <c r="E42" s="3">
        <v>282419</v>
      </c>
      <c r="F42" s="3">
        <v>48090</v>
      </c>
      <c r="G42" s="3">
        <f t="shared" si="4"/>
        <v>330509</v>
      </c>
      <c r="H42" s="4">
        <f t="shared" si="8"/>
        <v>34.13074968535537</v>
      </c>
      <c r="I42" s="4">
        <f t="shared" si="8"/>
        <v>198.8070088231639</v>
      </c>
      <c r="J42" s="5">
        <f t="shared" si="8"/>
        <v>45.824159824221596</v>
      </c>
      <c r="L42" s="80">
        <f t="shared" si="5"/>
        <v>105277.5</v>
      </c>
      <c r="M42" s="80">
        <f t="shared" si="5"/>
        <v>8047</v>
      </c>
      <c r="N42" s="81">
        <f t="shared" si="6"/>
        <v>141209.5</v>
      </c>
      <c r="O42" s="81">
        <f t="shared" si="6"/>
        <v>24045</v>
      </c>
      <c r="P42" s="82">
        <f t="shared" si="7"/>
        <v>35932</v>
      </c>
      <c r="Q42" s="82">
        <f t="shared" si="7"/>
        <v>15998</v>
      </c>
      <c r="R42" s="83">
        <f t="shared" si="1"/>
        <v>877.0776397515529</v>
      </c>
      <c r="S42" s="83">
        <f t="shared" si="2"/>
        <v>149.34782608695653</v>
      </c>
    </row>
    <row r="43" spans="1:19" ht="15">
      <c r="A43" s="6" t="s">
        <v>36</v>
      </c>
      <c r="B43" s="7">
        <v>234852</v>
      </c>
      <c r="C43" s="7">
        <v>1494</v>
      </c>
      <c r="D43" s="7">
        <f t="shared" si="3"/>
        <v>236346</v>
      </c>
      <c r="E43" s="7">
        <v>304683</v>
      </c>
      <c r="F43" s="7">
        <v>5555</v>
      </c>
      <c r="G43" s="7">
        <f t="shared" si="4"/>
        <v>310238</v>
      </c>
      <c r="H43" s="8">
        <f t="shared" si="8"/>
        <v>29.73404527106433</v>
      </c>
      <c r="I43" s="8">
        <f t="shared" si="8"/>
        <v>271.8206157965194</v>
      </c>
      <c r="J43" s="9">
        <f t="shared" si="8"/>
        <v>31.264332800216632</v>
      </c>
      <c r="L43" s="80">
        <f t="shared" si="5"/>
        <v>117426</v>
      </c>
      <c r="M43" s="80">
        <f t="shared" si="5"/>
        <v>747</v>
      </c>
      <c r="N43" s="81">
        <f t="shared" si="6"/>
        <v>152341.5</v>
      </c>
      <c r="O43" s="81">
        <f t="shared" si="6"/>
        <v>2777.5</v>
      </c>
      <c r="P43" s="82">
        <f t="shared" si="7"/>
        <v>34915.5</v>
      </c>
      <c r="Q43" s="82">
        <f t="shared" si="7"/>
        <v>2030.5</v>
      </c>
      <c r="R43" s="83">
        <f t="shared" si="1"/>
        <v>946.22049689441</v>
      </c>
      <c r="S43" s="83">
        <f t="shared" si="2"/>
        <v>17.251552795031056</v>
      </c>
    </row>
    <row r="44" spans="1:19" ht="15">
      <c r="A44" s="10" t="s">
        <v>37</v>
      </c>
      <c r="B44" s="3">
        <v>283943</v>
      </c>
      <c r="C44" s="3">
        <v>0</v>
      </c>
      <c r="D44" s="3">
        <f t="shared" si="3"/>
        <v>283943</v>
      </c>
      <c r="E44" s="3">
        <v>308299</v>
      </c>
      <c r="F44" s="3">
        <v>145</v>
      </c>
      <c r="G44" s="3">
        <f t="shared" si="4"/>
        <v>308444</v>
      </c>
      <c r="H44" s="4">
        <f t="shared" si="8"/>
        <v>8.577777934303715</v>
      </c>
      <c r="I44" s="4">
        <f t="shared" si="8"/>
        <v>0</v>
      </c>
      <c r="J44" s="5">
        <f t="shared" si="8"/>
        <v>8.628844521611732</v>
      </c>
      <c r="L44" s="80">
        <f t="shared" si="5"/>
        <v>141971.5</v>
      </c>
      <c r="M44" s="80">
        <f t="shared" si="5"/>
        <v>0</v>
      </c>
      <c r="N44" s="81">
        <f t="shared" si="6"/>
        <v>154149.5</v>
      </c>
      <c r="O44" s="81">
        <f t="shared" si="6"/>
        <v>72.5</v>
      </c>
      <c r="P44" s="82">
        <f t="shared" si="7"/>
        <v>12178</v>
      </c>
      <c r="Q44" s="82">
        <f t="shared" si="7"/>
        <v>72.5</v>
      </c>
      <c r="R44" s="83">
        <f t="shared" si="1"/>
        <v>957.4503105590062</v>
      </c>
      <c r="S44" s="83">
        <f t="shared" si="2"/>
        <v>0.4503105590062112</v>
      </c>
    </row>
    <row r="45" spans="1:19" ht="15">
      <c r="A45" s="6" t="s">
        <v>69</v>
      </c>
      <c r="B45" s="7">
        <v>152537</v>
      </c>
      <c r="C45" s="7">
        <v>0</v>
      </c>
      <c r="D45" s="7">
        <f t="shared" si="3"/>
        <v>152537</v>
      </c>
      <c r="E45" s="7">
        <v>168301</v>
      </c>
      <c r="F45" s="7">
        <v>149</v>
      </c>
      <c r="G45" s="7">
        <f t="shared" si="4"/>
        <v>168450</v>
      </c>
      <c r="H45" s="8">
        <f t="shared" si="8"/>
        <v>10.334541783305035</v>
      </c>
      <c r="I45" s="8">
        <f t="shared" si="8"/>
        <v>0</v>
      </c>
      <c r="J45" s="9">
        <f t="shared" si="8"/>
        <v>10.43222300163239</v>
      </c>
      <c r="L45" s="80">
        <f t="shared" si="5"/>
        <v>76268.5</v>
      </c>
      <c r="M45" s="80">
        <f t="shared" si="5"/>
        <v>0</v>
      </c>
      <c r="N45" s="81">
        <f t="shared" si="6"/>
        <v>84150.5</v>
      </c>
      <c r="O45" s="81">
        <f t="shared" si="6"/>
        <v>74.5</v>
      </c>
      <c r="P45" s="82">
        <f t="shared" si="7"/>
        <v>7882</v>
      </c>
      <c r="Q45" s="82">
        <f t="shared" si="7"/>
        <v>74.5</v>
      </c>
      <c r="R45" s="83">
        <f t="shared" si="1"/>
        <v>522.6739130434783</v>
      </c>
      <c r="S45" s="83">
        <f t="shared" si="2"/>
        <v>0.46273291925465837</v>
      </c>
    </row>
    <row r="46" spans="1:19" ht="15">
      <c r="A46" s="10" t="s">
        <v>38</v>
      </c>
      <c r="B46" s="3">
        <v>58313</v>
      </c>
      <c r="C46" s="3">
        <v>7919</v>
      </c>
      <c r="D46" s="3">
        <f t="shared" si="3"/>
        <v>66232</v>
      </c>
      <c r="E46" s="3">
        <v>188211</v>
      </c>
      <c r="F46" s="3">
        <v>7656</v>
      </c>
      <c r="G46" s="3">
        <f t="shared" si="4"/>
        <v>195867</v>
      </c>
      <c r="H46" s="4">
        <f t="shared" si="8"/>
        <v>222.75993346252122</v>
      </c>
      <c r="I46" s="4">
        <f t="shared" si="8"/>
        <v>-3.3211264048490974</v>
      </c>
      <c r="J46" s="5">
        <f t="shared" si="8"/>
        <v>195.72865080323712</v>
      </c>
      <c r="L46" s="80">
        <f t="shared" si="5"/>
        <v>29156.5</v>
      </c>
      <c r="M46" s="80">
        <f t="shared" si="5"/>
        <v>3959.5</v>
      </c>
      <c r="N46" s="81">
        <f t="shared" si="6"/>
        <v>94105.5</v>
      </c>
      <c r="O46" s="81">
        <f t="shared" si="6"/>
        <v>3828</v>
      </c>
      <c r="P46" s="82">
        <f t="shared" si="7"/>
        <v>64949</v>
      </c>
      <c r="Q46" s="82">
        <f t="shared" si="7"/>
        <v>-131.5</v>
      </c>
      <c r="R46" s="83">
        <f t="shared" si="1"/>
        <v>584.5062111801242</v>
      </c>
      <c r="S46" s="83">
        <f t="shared" si="2"/>
        <v>23.77639751552795</v>
      </c>
    </row>
    <row r="47" spans="1:19" ht="15">
      <c r="A47" s="6" t="s">
        <v>39</v>
      </c>
      <c r="B47" s="7">
        <v>251660</v>
      </c>
      <c r="C47" s="7">
        <v>0</v>
      </c>
      <c r="D47" s="7">
        <f t="shared" si="3"/>
        <v>251660</v>
      </c>
      <c r="E47" s="7">
        <v>354723</v>
      </c>
      <c r="F47" s="7">
        <v>1883</v>
      </c>
      <c r="G47" s="7">
        <f t="shared" si="4"/>
        <v>356606</v>
      </c>
      <c r="H47" s="8">
        <f t="shared" si="8"/>
        <v>40.95327028530557</v>
      </c>
      <c r="I47" s="8">
        <f t="shared" si="8"/>
        <v>0</v>
      </c>
      <c r="J47" s="9">
        <f t="shared" si="8"/>
        <v>41.70150202654375</v>
      </c>
      <c r="L47" s="80">
        <f t="shared" si="5"/>
        <v>125830</v>
      </c>
      <c r="M47" s="80">
        <f t="shared" si="5"/>
        <v>0</v>
      </c>
      <c r="N47" s="81">
        <f t="shared" si="6"/>
        <v>177361.5</v>
      </c>
      <c r="O47" s="81">
        <f t="shared" si="6"/>
        <v>941.5</v>
      </c>
      <c r="P47" s="82">
        <f t="shared" si="7"/>
        <v>51531.5</v>
      </c>
      <c r="Q47" s="82">
        <f t="shared" si="7"/>
        <v>941.5</v>
      </c>
      <c r="R47" s="83">
        <f t="shared" si="1"/>
        <v>1101.6242236024846</v>
      </c>
      <c r="S47" s="83">
        <f t="shared" si="2"/>
        <v>5.8478260869565215</v>
      </c>
    </row>
    <row r="48" spans="1:19" ht="15">
      <c r="A48" s="10" t="s">
        <v>75</v>
      </c>
      <c r="B48" s="3">
        <v>0</v>
      </c>
      <c r="C48" s="3">
        <v>0</v>
      </c>
      <c r="D48" s="3">
        <f t="shared" si="3"/>
        <v>0</v>
      </c>
      <c r="E48" s="3">
        <v>81343</v>
      </c>
      <c r="F48" s="3">
        <v>143</v>
      </c>
      <c r="G48" s="3">
        <f t="shared" si="4"/>
        <v>81486</v>
      </c>
      <c r="H48" s="4">
        <f t="shared" si="8"/>
        <v>0</v>
      </c>
      <c r="I48" s="4">
        <f t="shared" si="8"/>
        <v>0</v>
      </c>
      <c r="J48" s="5">
        <f t="shared" si="8"/>
        <v>0</v>
      </c>
      <c r="L48" s="80">
        <f>B48/2</f>
        <v>0</v>
      </c>
      <c r="M48" s="80">
        <f>C48/2</f>
        <v>0</v>
      </c>
      <c r="N48" s="81">
        <f>E48/2</f>
        <v>40671.5</v>
      </c>
      <c r="O48" s="81">
        <f>F48/2</f>
        <v>71.5</v>
      </c>
      <c r="P48" s="82">
        <f>N48-L48</f>
        <v>40671.5</v>
      </c>
      <c r="Q48" s="82">
        <f>O48-M48</f>
        <v>71.5</v>
      </c>
      <c r="R48" s="83">
        <f t="shared" si="1"/>
        <v>252.61801242236024</v>
      </c>
      <c r="S48" s="83">
        <f t="shared" si="2"/>
        <v>0.4440993788819876</v>
      </c>
    </row>
    <row r="49" spans="1:19" ht="15">
      <c r="A49" s="6" t="s">
        <v>40</v>
      </c>
      <c r="B49" s="7">
        <v>373937</v>
      </c>
      <c r="C49" s="7">
        <v>27339</v>
      </c>
      <c r="D49" s="7">
        <f t="shared" si="3"/>
        <v>401276</v>
      </c>
      <c r="E49" s="7">
        <v>509853</v>
      </c>
      <c r="F49" s="7">
        <v>68729</v>
      </c>
      <c r="G49" s="7">
        <f t="shared" si="4"/>
        <v>578582</v>
      </c>
      <c r="H49" s="8">
        <f t="shared" si="8"/>
        <v>36.34729914397345</v>
      </c>
      <c r="I49" s="8">
        <f t="shared" si="8"/>
        <v>151.3954424082812</v>
      </c>
      <c r="J49" s="9">
        <f t="shared" si="8"/>
        <v>44.18554810155604</v>
      </c>
      <c r="L49" s="80">
        <f aca="true" t="shared" si="9" ref="L49:M60">B49/2</f>
        <v>186968.5</v>
      </c>
      <c r="M49" s="80">
        <f t="shared" si="9"/>
        <v>13669.5</v>
      </c>
      <c r="N49" s="81">
        <f aca="true" t="shared" si="10" ref="N49:O60">E49/2</f>
        <v>254926.5</v>
      </c>
      <c r="O49" s="81">
        <f t="shared" si="10"/>
        <v>34364.5</v>
      </c>
      <c r="P49" s="82">
        <f aca="true" t="shared" si="11" ref="P49:Q60">N49-L49</f>
        <v>67958</v>
      </c>
      <c r="Q49" s="82">
        <f t="shared" si="11"/>
        <v>20695</v>
      </c>
      <c r="R49" s="83">
        <f t="shared" si="1"/>
        <v>1583.3944099378882</v>
      </c>
      <c r="S49" s="83">
        <f t="shared" si="2"/>
        <v>213.444099378882</v>
      </c>
    </row>
    <row r="50" spans="1:19" ht="15">
      <c r="A50" s="10" t="s">
        <v>41</v>
      </c>
      <c r="B50" s="3">
        <v>18105</v>
      </c>
      <c r="C50" s="3">
        <v>0</v>
      </c>
      <c r="D50" s="3">
        <f t="shared" si="3"/>
        <v>18105</v>
      </c>
      <c r="E50" s="3">
        <v>20425</v>
      </c>
      <c r="F50" s="3">
        <v>0</v>
      </c>
      <c r="G50" s="3">
        <f t="shared" si="4"/>
        <v>20425</v>
      </c>
      <c r="H50" s="4">
        <f t="shared" si="8"/>
        <v>12.814139740403204</v>
      </c>
      <c r="I50" s="4">
        <f t="shared" si="8"/>
        <v>0</v>
      </c>
      <c r="J50" s="5">
        <f t="shared" si="8"/>
        <v>12.814139740403204</v>
      </c>
      <c r="L50" s="80">
        <f t="shared" si="9"/>
        <v>9052.5</v>
      </c>
      <c r="M50" s="80">
        <f t="shared" si="9"/>
        <v>0</v>
      </c>
      <c r="N50" s="81">
        <f t="shared" si="10"/>
        <v>10212.5</v>
      </c>
      <c r="O50" s="81">
        <f t="shared" si="10"/>
        <v>0</v>
      </c>
      <c r="P50" s="82">
        <f t="shared" si="11"/>
        <v>1160</v>
      </c>
      <c r="Q50" s="82">
        <f t="shared" si="11"/>
        <v>0</v>
      </c>
      <c r="R50" s="83">
        <f t="shared" si="1"/>
        <v>63.43167701863354</v>
      </c>
      <c r="S50" s="83">
        <f t="shared" si="2"/>
        <v>0</v>
      </c>
    </row>
    <row r="51" spans="1:19" ht="15">
      <c r="A51" s="6" t="s">
        <v>42</v>
      </c>
      <c r="B51" s="7">
        <v>20888</v>
      </c>
      <c r="C51" s="7">
        <v>0</v>
      </c>
      <c r="D51" s="7">
        <f t="shared" si="3"/>
        <v>20888</v>
      </c>
      <c r="E51" s="7">
        <v>30677</v>
      </c>
      <c r="F51" s="7">
        <v>0</v>
      </c>
      <c r="G51" s="7">
        <f t="shared" si="4"/>
        <v>30677</v>
      </c>
      <c r="H51" s="8">
        <f t="shared" si="8"/>
        <v>46.86422826503255</v>
      </c>
      <c r="I51" s="8">
        <f t="shared" si="8"/>
        <v>0</v>
      </c>
      <c r="J51" s="9">
        <f t="shared" si="8"/>
        <v>46.86422826503255</v>
      </c>
      <c r="L51" s="80">
        <f t="shared" si="9"/>
        <v>10444</v>
      </c>
      <c r="M51" s="80">
        <f t="shared" si="9"/>
        <v>0</v>
      </c>
      <c r="N51" s="81">
        <f t="shared" si="10"/>
        <v>15338.5</v>
      </c>
      <c r="O51" s="81">
        <f t="shared" si="10"/>
        <v>0</v>
      </c>
      <c r="P51" s="82">
        <f t="shared" si="11"/>
        <v>4894.5</v>
      </c>
      <c r="Q51" s="82">
        <f t="shared" si="11"/>
        <v>0</v>
      </c>
      <c r="R51" s="83">
        <f t="shared" si="1"/>
        <v>95.27018633540372</v>
      </c>
      <c r="S51" s="83">
        <f t="shared" si="2"/>
        <v>0</v>
      </c>
    </row>
    <row r="52" spans="1:19" ht="15">
      <c r="A52" s="10" t="s">
        <v>43</v>
      </c>
      <c r="B52" s="3">
        <v>157247</v>
      </c>
      <c r="C52" s="3">
        <v>1178</v>
      </c>
      <c r="D52" s="3">
        <f t="shared" si="3"/>
        <v>158425</v>
      </c>
      <c r="E52" s="3">
        <v>174306</v>
      </c>
      <c r="F52" s="3">
        <v>455</v>
      </c>
      <c r="G52" s="3">
        <f t="shared" si="4"/>
        <v>174761</v>
      </c>
      <c r="H52" s="4">
        <f t="shared" si="8"/>
        <v>10.848537650956775</v>
      </c>
      <c r="I52" s="4">
        <f t="shared" si="8"/>
        <v>-61.37521222410866</v>
      </c>
      <c r="J52" s="5">
        <f t="shared" si="8"/>
        <v>10.311503866182736</v>
      </c>
      <c r="L52" s="80">
        <f t="shared" si="9"/>
        <v>78623.5</v>
      </c>
      <c r="M52" s="80">
        <f t="shared" si="9"/>
        <v>589</v>
      </c>
      <c r="N52" s="81">
        <f t="shared" si="10"/>
        <v>87153</v>
      </c>
      <c r="O52" s="81">
        <f t="shared" si="10"/>
        <v>227.5</v>
      </c>
      <c r="P52" s="82">
        <f t="shared" si="11"/>
        <v>8529.5</v>
      </c>
      <c r="Q52" s="82">
        <f t="shared" si="11"/>
        <v>-361.5</v>
      </c>
      <c r="R52" s="83">
        <f t="shared" si="1"/>
        <v>541.3229813664597</v>
      </c>
      <c r="S52" s="83">
        <f t="shared" si="2"/>
        <v>1.4130434782608696</v>
      </c>
    </row>
    <row r="53" spans="1:19" ht="15">
      <c r="A53" s="6" t="s">
        <v>72</v>
      </c>
      <c r="B53" s="7">
        <v>229314</v>
      </c>
      <c r="C53" s="7">
        <v>0</v>
      </c>
      <c r="D53" s="7">
        <f t="shared" si="3"/>
        <v>229314</v>
      </c>
      <c r="E53" s="7">
        <v>291002</v>
      </c>
      <c r="F53" s="7">
        <v>630</v>
      </c>
      <c r="G53" s="7">
        <f t="shared" si="4"/>
        <v>291632</v>
      </c>
      <c r="H53" s="8">
        <f t="shared" si="8"/>
        <v>26.901105035017487</v>
      </c>
      <c r="I53" s="8">
        <f t="shared" si="8"/>
        <v>0</v>
      </c>
      <c r="J53" s="9">
        <f t="shared" si="8"/>
        <v>27.175837497928608</v>
      </c>
      <c r="L53" s="80">
        <f t="shared" si="9"/>
        <v>114657</v>
      </c>
      <c r="M53" s="80">
        <f t="shared" si="9"/>
        <v>0</v>
      </c>
      <c r="N53" s="81">
        <f t="shared" si="10"/>
        <v>145501</v>
      </c>
      <c r="O53" s="81">
        <f t="shared" si="10"/>
        <v>315</v>
      </c>
      <c r="P53" s="82">
        <f t="shared" si="11"/>
        <v>30844</v>
      </c>
      <c r="Q53" s="82">
        <f t="shared" si="11"/>
        <v>315</v>
      </c>
      <c r="R53" s="83">
        <f t="shared" si="1"/>
        <v>903.7329192546584</v>
      </c>
      <c r="S53" s="83">
        <f t="shared" si="2"/>
        <v>1.9565217391304348</v>
      </c>
    </row>
    <row r="54" spans="1:19" ht="15">
      <c r="A54" s="10" t="s">
        <v>44</v>
      </c>
      <c r="B54" s="3">
        <v>133661</v>
      </c>
      <c r="C54" s="3">
        <v>0</v>
      </c>
      <c r="D54" s="3">
        <f t="shared" si="3"/>
        <v>133661</v>
      </c>
      <c r="E54" s="3">
        <v>145220</v>
      </c>
      <c r="F54" s="3">
        <v>0</v>
      </c>
      <c r="G54" s="3">
        <f t="shared" si="4"/>
        <v>145220</v>
      </c>
      <c r="H54" s="4">
        <f t="shared" si="8"/>
        <v>8.647997546030629</v>
      </c>
      <c r="I54" s="4">
        <f t="shared" si="8"/>
        <v>0</v>
      </c>
      <c r="J54" s="5">
        <f t="shared" si="8"/>
        <v>8.647997546030629</v>
      </c>
      <c r="L54" s="80">
        <f t="shared" si="9"/>
        <v>66830.5</v>
      </c>
      <c r="M54" s="80">
        <f t="shared" si="9"/>
        <v>0</v>
      </c>
      <c r="N54" s="81">
        <f t="shared" si="10"/>
        <v>72610</v>
      </c>
      <c r="O54" s="81">
        <f t="shared" si="10"/>
        <v>0</v>
      </c>
      <c r="P54" s="82">
        <f t="shared" si="11"/>
        <v>5779.5</v>
      </c>
      <c r="Q54" s="82">
        <f t="shared" si="11"/>
        <v>0</v>
      </c>
      <c r="R54" s="83">
        <f t="shared" si="1"/>
        <v>450.99378881987576</v>
      </c>
      <c r="S54" s="83">
        <f t="shared" si="2"/>
        <v>0</v>
      </c>
    </row>
    <row r="55" spans="1:19" ht="15">
      <c r="A55" s="6" t="s">
        <v>70</v>
      </c>
      <c r="B55" s="7">
        <v>1434</v>
      </c>
      <c r="C55" s="7">
        <v>150</v>
      </c>
      <c r="D55" s="7">
        <f t="shared" si="3"/>
        <v>1584</v>
      </c>
      <c r="E55" s="7">
        <v>11582</v>
      </c>
      <c r="F55" s="7">
        <v>648</v>
      </c>
      <c r="G55" s="7">
        <f t="shared" si="4"/>
        <v>12230</v>
      </c>
      <c r="H55" s="8">
        <f t="shared" si="8"/>
        <v>707.6708507670851</v>
      </c>
      <c r="I55" s="8">
        <f t="shared" si="8"/>
        <v>332</v>
      </c>
      <c r="J55" s="9">
        <f t="shared" si="8"/>
        <v>672.0959595959596</v>
      </c>
      <c r="L55" s="80">
        <f t="shared" si="9"/>
        <v>717</v>
      </c>
      <c r="M55" s="80">
        <f t="shared" si="9"/>
        <v>75</v>
      </c>
      <c r="N55" s="81">
        <f t="shared" si="10"/>
        <v>5791</v>
      </c>
      <c r="O55" s="81">
        <f t="shared" si="10"/>
        <v>324</v>
      </c>
      <c r="P55" s="82">
        <f t="shared" si="11"/>
        <v>5074</v>
      </c>
      <c r="Q55" s="82">
        <f t="shared" si="11"/>
        <v>249</v>
      </c>
      <c r="R55" s="83">
        <f t="shared" si="1"/>
        <v>35.96894409937888</v>
      </c>
      <c r="S55" s="83">
        <f t="shared" si="2"/>
        <v>2.012422360248447</v>
      </c>
    </row>
    <row r="56" spans="1:19" ht="15">
      <c r="A56" s="10" t="s">
        <v>45</v>
      </c>
      <c r="B56" s="3">
        <v>0</v>
      </c>
      <c r="C56" s="3">
        <v>0</v>
      </c>
      <c r="D56" s="3">
        <f t="shared" si="3"/>
        <v>0</v>
      </c>
      <c r="E56" s="3">
        <v>26783</v>
      </c>
      <c r="F56" s="3">
        <v>0</v>
      </c>
      <c r="G56" s="3">
        <f t="shared" si="4"/>
        <v>26783</v>
      </c>
      <c r="H56" s="4">
        <f t="shared" si="8"/>
        <v>0</v>
      </c>
      <c r="I56" s="4">
        <f t="shared" si="8"/>
        <v>0</v>
      </c>
      <c r="J56" s="5">
        <f t="shared" si="8"/>
        <v>0</v>
      </c>
      <c r="L56" s="80">
        <f t="shared" si="9"/>
        <v>0</v>
      </c>
      <c r="M56" s="80">
        <f t="shared" si="9"/>
        <v>0</v>
      </c>
      <c r="N56" s="81">
        <f t="shared" si="10"/>
        <v>13391.5</v>
      </c>
      <c r="O56" s="81">
        <f t="shared" si="10"/>
        <v>0</v>
      </c>
      <c r="P56" s="82">
        <f t="shared" si="11"/>
        <v>13391.5</v>
      </c>
      <c r="Q56" s="82">
        <f t="shared" si="11"/>
        <v>0</v>
      </c>
      <c r="R56" s="83">
        <f t="shared" si="1"/>
        <v>83.17701863354037</v>
      </c>
      <c r="S56" s="83">
        <f t="shared" si="2"/>
        <v>0</v>
      </c>
    </row>
    <row r="57" spans="1:19" ht="15">
      <c r="A57" s="6" t="s">
        <v>46</v>
      </c>
      <c r="B57" s="7">
        <v>0</v>
      </c>
      <c r="C57" s="7">
        <v>0</v>
      </c>
      <c r="D57" s="7">
        <f t="shared" si="3"/>
        <v>0</v>
      </c>
      <c r="E57" s="7">
        <v>0</v>
      </c>
      <c r="F57" s="7">
        <v>0</v>
      </c>
      <c r="G57" s="7">
        <f t="shared" si="4"/>
        <v>0</v>
      </c>
      <c r="H57" s="8">
        <f t="shared" si="8"/>
        <v>0</v>
      </c>
      <c r="I57" s="8">
        <f t="shared" si="8"/>
        <v>0</v>
      </c>
      <c r="J57" s="9">
        <f t="shared" si="8"/>
        <v>0</v>
      </c>
      <c r="L57" s="80">
        <f t="shared" si="9"/>
        <v>0</v>
      </c>
      <c r="M57" s="80">
        <f t="shared" si="9"/>
        <v>0</v>
      </c>
      <c r="N57" s="81">
        <f t="shared" si="10"/>
        <v>0</v>
      </c>
      <c r="O57" s="81">
        <f t="shared" si="10"/>
        <v>0</v>
      </c>
      <c r="P57" s="82">
        <f t="shared" si="11"/>
        <v>0</v>
      </c>
      <c r="Q57" s="82">
        <f t="shared" si="11"/>
        <v>0</v>
      </c>
      <c r="R57" s="83">
        <f t="shared" si="1"/>
        <v>0</v>
      </c>
      <c r="S57" s="83">
        <f t="shared" si="2"/>
        <v>0</v>
      </c>
    </row>
    <row r="58" spans="1:19" ht="15">
      <c r="A58" s="10" t="s">
        <v>47</v>
      </c>
      <c r="B58" s="3">
        <v>572204</v>
      </c>
      <c r="C58" s="3">
        <v>0</v>
      </c>
      <c r="D58" s="3">
        <f t="shared" si="3"/>
        <v>572204</v>
      </c>
      <c r="E58" s="3">
        <v>623914</v>
      </c>
      <c r="F58" s="3">
        <v>1265</v>
      </c>
      <c r="G58" s="3">
        <f t="shared" si="4"/>
        <v>625179</v>
      </c>
      <c r="H58" s="4">
        <f t="shared" si="8"/>
        <v>9.036986808900323</v>
      </c>
      <c r="I58" s="4">
        <f t="shared" si="8"/>
        <v>0</v>
      </c>
      <c r="J58" s="5">
        <f t="shared" si="8"/>
        <v>9.258061810123662</v>
      </c>
      <c r="L58" s="80">
        <f t="shared" si="9"/>
        <v>286102</v>
      </c>
      <c r="M58" s="80">
        <f t="shared" si="9"/>
        <v>0</v>
      </c>
      <c r="N58" s="81">
        <f t="shared" si="10"/>
        <v>311957</v>
      </c>
      <c r="O58" s="81">
        <f t="shared" si="10"/>
        <v>632.5</v>
      </c>
      <c r="P58" s="82">
        <f t="shared" si="11"/>
        <v>25855</v>
      </c>
      <c r="Q58" s="82">
        <f t="shared" si="11"/>
        <v>632.5</v>
      </c>
      <c r="R58" s="83">
        <f t="shared" si="1"/>
        <v>1937.6211180124224</v>
      </c>
      <c r="S58" s="83">
        <f t="shared" si="2"/>
        <v>3.9285714285714284</v>
      </c>
    </row>
    <row r="59" spans="1:19" ht="15">
      <c r="A59" s="6" t="s">
        <v>56</v>
      </c>
      <c r="B59" s="7">
        <v>2421</v>
      </c>
      <c r="C59" s="7">
        <v>61</v>
      </c>
      <c r="D59" s="7">
        <f t="shared" si="3"/>
        <v>2482</v>
      </c>
      <c r="E59" s="7">
        <v>14009</v>
      </c>
      <c r="F59" s="7">
        <v>7918</v>
      </c>
      <c r="G59" s="7">
        <f t="shared" si="4"/>
        <v>21927</v>
      </c>
      <c r="H59" s="8">
        <f t="shared" si="8"/>
        <v>478.6451879388682</v>
      </c>
      <c r="I59" s="8">
        <f t="shared" si="8"/>
        <v>12880.327868852459</v>
      </c>
      <c r="J59" s="9">
        <f t="shared" si="8"/>
        <v>783.4407735697018</v>
      </c>
      <c r="L59" s="80">
        <f t="shared" si="9"/>
        <v>1210.5</v>
      </c>
      <c r="M59" s="80">
        <f t="shared" si="9"/>
        <v>30.5</v>
      </c>
      <c r="N59" s="81">
        <f t="shared" si="10"/>
        <v>7004.5</v>
      </c>
      <c r="O59" s="81">
        <f t="shared" si="10"/>
        <v>3959</v>
      </c>
      <c r="P59" s="82">
        <f t="shared" si="11"/>
        <v>5794</v>
      </c>
      <c r="Q59" s="82">
        <f t="shared" si="11"/>
        <v>3928.5</v>
      </c>
      <c r="R59" s="83">
        <f t="shared" si="1"/>
        <v>43.506211180124225</v>
      </c>
      <c r="S59" s="83">
        <f t="shared" si="2"/>
        <v>24.59006211180124</v>
      </c>
    </row>
    <row r="60" spans="1:19" ht="15">
      <c r="A60" s="10" t="s">
        <v>57</v>
      </c>
      <c r="B60" s="3">
        <v>454</v>
      </c>
      <c r="C60" s="3">
        <v>5144</v>
      </c>
      <c r="D60" s="3">
        <f t="shared" si="3"/>
        <v>5598</v>
      </c>
      <c r="E60" s="3">
        <v>5615</v>
      </c>
      <c r="F60" s="3">
        <v>30826</v>
      </c>
      <c r="G60" s="3">
        <f t="shared" si="4"/>
        <v>36441</v>
      </c>
      <c r="H60" s="4">
        <f t="shared" si="8"/>
        <v>1136.784140969163</v>
      </c>
      <c r="I60" s="4">
        <f t="shared" si="8"/>
        <v>499.26127527216175</v>
      </c>
      <c r="J60" s="5">
        <f t="shared" si="8"/>
        <v>550.9646302250804</v>
      </c>
      <c r="L60" s="80">
        <f t="shared" si="9"/>
        <v>227</v>
      </c>
      <c r="M60" s="80">
        <f t="shared" si="9"/>
        <v>2572</v>
      </c>
      <c r="N60" s="81">
        <f t="shared" si="10"/>
        <v>2807.5</v>
      </c>
      <c r="O60" s="81">
        <f t="shared" si="10"/>
        <v>15413</v>
      </c>
      <c r="P60" s="82">
        <f t="shared" si="11"/>
        <v>2580.5</v>
      </c>
      <c r="Q60" s="82">
        <f t="shared" si="11"/>
        <v>12841</v>
      </c>
      <c r="R60" s="83">
        <f t="shared" si="1"/>
        <v>17.437888198757765</v>
      </c>
      <c r="S60" s="83">
        <f t="shared" si="2"/>
        <v>95.73291925465838</v>
      </c>
    </row>
    <row r="61" spans="1:19" ht="15">
      <c r="A61" s="11" t="s">
        <v>48</v>
      </c>
      <c r="B61" s="12">
        <f>+B62-SUM(B60+B59+B32+B20+B10+B6+B5)</f>
        <v>15222267</v>
      </c>
      <c r="C61" s="12">
        <f>+C62-SUM(C60+C59+C32+C20+C10+C6+C5)</f>
        <v>3722288</v>
      </c>
      <c r="D61" s="12">
        <f>+D62-SUM(D60+D59+D32+D20+D10+D6+D5)</f>
        <v>18944555</v>
      </c>
      <c r="E61" s="12">
        <f>+E62-SUM(E60+E59+E32+E20+E10+E6+E5)</f>
        <v>21652962</v>
      </c>
      <c r="F61" s="12">
        <f>+F62-SUM(F60+F59+F32+F20+F10+F6+F5)</f>
        <v>11816549</v>
      </c>
      <c r="G61" s="12">
        <f>+G62-SUM(G60+G59+G32+G20+G10+G6+G5)</f>
        <v>33469511</v>
      </c>
      <c r="H61" s="13">
        <f aca="true" t="shared" si="12" ref="H61:J62">+_xlfn.IFERROR(((E61-B61)/B61)*100,0)</f>
        <v>42.24531733676725</v>
      </c>
      <c r="I61" s="13">
        <f t="shared" si="12"/>
        <v>217.4539154412555</v>
      </c>
      <c r="J61" s="31">
        <f t="shared" si="12"/>
        <v>76.67087455999891</v>
      </c>
      <c r="L61" s="84">
        <f>B60/2</f>
        <v>227</v>
      </c>
      <c r="M61" s="84">
        <f>C60/2</f>
        <v>2572</v>
      </c>
      <c r="N61" s="84">
        <f>E60/2</f>
        <v>2807.5</v>
      </c>
      <c r="O61" s="84">
        <f>F60/2</f>
        <v>15413</v>
      </c>
      <c r="P61" s="84">
        <f>N61-L61</f>
        <v>2580.5</v>
      </c>
      <c r="Q61" s="84">
        <f>O61-M61</f>
        <v>12841</v>
      </c>
      <c r="R61" s="84">
        <f>N61/161</f>
        <v>17.437888198757765</v>
      </c>
      <c r="S61" s="84">
        <f>O61/161</f>
        <v>95.73291925465838</v>
      </c>
    </row>
    <row r="62" spans="1:19" ht="15">
      <c r="A62" s="14" t="s">
        <v>49</v>
      </c>
      <c r="B62" s="15">
        <f>SUM(B4:B60)</f>
        <v>24971779</v>
      </c>
      <c r="C62" s="15">
        <f>SUM(C4:C60)</f>
        <v>15171586</v>
      </c>
      <c r="D62" s="15">
        <f>SUM(D4:D60)</f>
        <v>40143365</v>
      </c>
      <c r="E62" s="15">
        <f>SUM(E4:E60)</f>
        <v>36015595</v>
      </c>
      <c r="F62" s="15">
        <f>SUM(F4:F60)</f>
        <v>39075580</v>
      </c>
      <c r="G62" s="15">
        <f>SUM(G4:G60)</f>
        <v>75091175</v>
      </c>
      <c r="H62" s="46">
        <f t="shared" si="12"/>
        <v>44.225187160274004</v>
      </c>
      <c r="I62" s="16">
        <f t="shared" si="12"/>
        <v>157.55764756565333</v>
      </c>
      <c r="J62" s="17">
        <f t="shared" si="12"/>
        <v>87.05750003767746</v>
      </c>
      <c r="L62" s="85">
        <f>B61/2</f>
        <v>7611133.5</v>
      </c>
      <c r="M62" s="85">
        <f>C61/2</f>
        <v>1861144</v>
      </c>
      <c r="N62" s="85">
        <f>E61/2</f>
        <v>10826481</v>
      </c>
      <c r="O62" s="85">
        <f>F61/2</f>
        <v>5908274.5</v>
      </c>
      <c r="P62" s="85">
        <f>N62-L62</f>
        <v>3215347.5</v>
      </c>
      <c r="Q62" s="85">
        <f>O62-M62</f>
        <v>4047130.5</v>
      </c>
      <c r="R62" s="85">
        <f>N62/161</f>
        <v>67245.22360248448</v>
      </c>
      <c r="S62" s="85">
        <f>O62/161</f>
        <v>36697.357142857145</v>
      </c>
    </row>
    <row r="63" spans="1:10" ht="15">
      <c r="A63" s="11" t="s">
        <v>59</v>
      </c>
      <c r="B63" s="12"/>
      <c r="C63" s="12"/>
      <c r="D63" s="30">
        <v>28229</v>
      </c>
      <c r="E63" s="30"/>
      <c r="F63" s="30"/>
      <c r="G63" s="30">
        <v>153107</v>
      </c>
      <c r="H63" s="13"/>
      <c r="I63" s="13"/>
      <c r="J63" s="31">
        <f>+_xlfn.IFERROR(((G63-D63)/D63)*100,0)</f>
        <v>442.37486272981687</v>
      </c>
    </row>
    <row r="64" spans="1:10" ht="15">
      <c r="A64" s="11" t="s">
        <v>60</v>
      </c>
      <c r="B64" s="12"/>
      <c r="C64" s="12"/>
      <c r="D64" s="30">
        <v>8981</v>
      </c>
      <c r="E64" s="30"/>
      <c r="F64" s="30"/>
      <c r="G64" s="30">
        <v>14969</v>
      </c>
      <c r="H64" s="13"/>
      <c r="I64" s="13"/>
      <c r="J64" s="31">
        <f>+_xlfn.IFERROR(((G64-D64)/D64)*100,0)</f>
        <v>66.67408974501726</v>
      </c>
    </row>
    <row r="65" spans="1:10" ht="15">
      <c r="A65" s="39" t="s">
        <v>61</v>
      </c>
      <c r="B65" s="18"/>
      <c r="C65" s="18"/>
      <c r="D65" s="47">
        <f>+D63+D64</f>
        <v>37210</v>
      </c>
      <c r="E65" s="18"/>
      <c r="F65" s="18"/>
      <c r="G65" s="47">
        <f>+G63+G64</f>
        <v>168076</v>
      </c>
      <c r="H65" s="41"/>
      <c r="I65" s="41"/>
      <c r="J65" s="42">
        <f>+_xlfn.IFERROR(((G65-D65)/D65)*100,0)</f>
        <v>351.6957807041118</v>
      </c>
    </row>
    <row r="66" spans="1:10" ht="15.75" thickBot="1">
      <c r="A66" s="19" t="s">
        <v>62</v>
      </c>
      <c r="B66" s="45"/>
      <c r="C66" s="45"/>
      <c r="D66" s="48">
        <f>+D62+D65</f>
        <v>40180575</v>
      </c>
      <c r="E66" s="49"/>
      <c r="F66" s="49"/>
      <c r="G66" s="49">
        <f>+G62+G65</f>
        <v>75259251</v>
      </c>
      <c r="H66" s="50"/>
      <c r="I66" s="50"/>
      <c r="J66" s="51">
        <f>+_xlfn.IFERROR(((G66-D66)/D66)*100,0)</f>
        <v>87.3025734450042</v>
      </c>
    </row>
    <row r="67" spans="1:10" ht="49.5" customHeight="1">
      <c r="A67" s="60" t="s">
        <v>71</v>
      </c>
      <c r="B67" s="60"/>
      <c r="C67" s="60"/>
      <c r="D67" s="60"/>
      <c r="E67" s="60"/>
      <c r="F67" s="60"/>
      <c r="G67" s="60"/>
      <c r="H67" s="60"/>
      <c r="I67" s="60"/>
      <c r="J67" s="60"/>
    </row>
    <row r="68" ht="15">
      <c r="A68" s="36"/>
    </row>
  </sheetData>
  <sheetProtection/>
  <mergeCells count="11">
    <mergeCell ref="L2:Q2"/>
    <mergeCell ref="R2:S3"/>
    <mergeCell ref="L3:M3"/>
    <mergeCell ref="N3:O3"/>
    <mergeCell ref="P3:Q3"/>
    <mergeCell ref="A67:J67"/>
    <mergeCell ref="A1:J1"/>
    <mergeCell ref="A2:A3"/>
    <mergeCell ref="B2:D2"/>
    <mergeCell ref="E2:G2"/>
    <mergeCell ref="H2:J2"/>
  </mergeCells>
  <conditionalFormatting sqref="H48:J48">
    <cfRule type="cellIs" priority="1" dxfId="0" operator="equal">
      <formula>0</formula>
    </cfRule>
  </conditionalFormatting>
  <conditionalFormatting sqref="H8:J47">
    <cfRule type="cellIs" priority="5" dxfId="0" operator="equal">
      <formula>0</formula>
    </cfRule>
  </conditionalFormatting>
  <conditionalFormatting sqref="B8:G47">
    <cfRule type="cellIs" priority="6" dxfId="0" operator="equal">
      <formula>0</formula>
    </cfRule>
  </conditionalFormatting>
  <conditionalFormatting sqref="B48:C60 E48:G60">
    <cfRule type="cellIs" priority="4" dxfId="0" operator="equal">
      <formula>0</formula>
    </cfRule>
  </conditionalFormatting>
  <conditionalFormatting sqref="H49:J60">
    <cfRule type="cellIs" priority="3" dxfId="0" operator="equal">
      <formula>0</formula>
    </cfRule>
  </conditionalFormatting>
  <conditionalFormatting sqref="D48:D60">
    <cfRule type="cellIs" priority="2" dxfId="0" operator="equal">
      <formula>0</formula>
    </cfRule>
  </conditionalFormatting>
  <conditionalFormatting sqref="B4:G5">
    <cfRule type="cellIs" priority="10" dxfId="0" operator="equal">
      <formula>0</formula>
    </cfRule>
  </conditionalFormatting>
  <conditionalFormatting sqref="H4:J5">
    <cfRule type="cellIs" priority="9" dxfId="0" operator="equal">
      <formula>0</formula>
    </cfRule>
  </conditionalFormatting>
  <conditionalFormatting sqref="B6:G7">
    <cfRule type="cellIs" priority="8" dxfId="0" operator="equal">
      <formula>0</formula>
    </cfRule>
  </conditionalFormatting>
  <conditionalFormatting sqref="H6:J7">
    <cfRule type="cellIs" priority="7"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1" r:id="rId1"/>
</worksheet>
</file>

<file path=xl/worksheets/sheet2.xml><?xml version="1.0" encoding="utf-8"?>
<worksheet xmlns="http://schemas.openxmlformats.org/spreadsheetml/2006/main" xmlns:r="http://schemas.openxmlformats.org/officeDocument/2006/relationships">
  <sheetPr>
    <pageSetUpPr fitToPage="1"/>
  </sheetPr>
  <dimension ref="A1:K72"/>
  <sheetViews>
    <sheetView zoomScale="70" zoomScaleNormal="70" zoomScalePageLayoutView="0" workbookViewId="0" topLeftCell="A1">
      <selection activeCell="A6" sqref="A6"/>
    </sheetView>
  </sheetViews>
  <sheetFormatPr defaultColWidth="9.140625" defaultRowHeight="15"/>
  <cols>
    <col min="1" max="1" width="36.7109375" style="0" bestFit="1" customWidth="1"/>
    <col min="2" max="10" width="14.28125" style="0" customWidth="1"/>
  </cols>
  <sheetData>
    <row r="1" spans="1:10" ht="22.5" customHeight="1">
      <c r="A1" s="61" t="s">
        <v>0</v>
      </c>
      <c r="B1" s="62"/>
      <c r="C1" s="62"/>
      <c r="D1" s="62"/>
      <c r="E1" s="62"/>
      <c r="F1" s="62"/>
      <c r="G1" s="62"/>
      <c r="H1" s="62"/>
      <c r="I1" s="62"/>
      <c r="J1" s="63"/>
    </row>
    <row r="2" spans="1:10" ht="27" customHeight="1">
      <c r="A2" s="64" t="s">
        <v>1</v>
      </c>
      <c r="B2" s="66" t="s">
        <v>74</v>
      </c>
      <c r="C2" s="66"/>
      <c r="D2" s="66"/>
      <c r="E2" s="66" t="s">
        <v>77</v>
      </c>
      <c r="F2" s="66"/>
      <c r="G2" s="66"/>
      <c r="H2" s="67" t="s">
        <v>76</v>
      </c>
      <c r="I2" s="67"/>
      <c r="J2" s="68"/>
    </row>
    <row r="3" spans="1:10" ht="15">
      <c r="A3" s="65"/>
      <c r="B3" s="1" t="s">
        <v>2</v>
      </c>
      <c r="C3" s="1" t="s">
        <v>3</v>
      </c>
      <c r="D3" s="1" t="s">
        <v>4</v>
      </c>
      <c r="E3" s="1" t="s">
        <v>2</v>
      </c>
      <c r="F3" s="1" t="s">
        <v>3</v>
      </c>
      <c r="G3" s="1" t="s">
        <v>4</v>
      </c>
      <c r="H3" s="1" t="s">
        <v>2</v>
      </c>
      <c r="I3" s="1" t="s">
        <v>3</v>
      </c>
      <c r="J3" s="2" t="s">
        <v>4</v>
      </c>
    </row>
    <row r="4" spans="1:11" ht="15">
      <c r="A4" s="10" t="s">
        <v>5</v>
      </c>
      <c r="B4" s="3">
        <v>5296</v>
      </c>
      <c r="C4" s="3">
        <v>13929</v>
      </c>
      <c r="D4" s="3">
        <f>B4+C4</f>
        <v>19225</v>
      </c>
      <c r="E4" s="3">
        <v>6987</v>
      </c>
      <c r="F4" s="3">
        <v>6334</v>
      </c>
      <c r="G4" s="3">
        <f>E4+F4</f>
        <v>13321</v>
      </c>
      <c r="H4" s="4">
        <f aca="true" t="shared" si="0" ref="H4:J19">+_xlfn.IFERROR(((E4-B4)/B4)*100,0)</f>
        <v>31.9297583081571</v>
      </c>
      <c r="I4" s="4">
        <f t="shared" si="0"/>
        <v>-54.52652738890086</v>
      </c>
      <c r="J4" s="5">
        <f t="shared" si="0"/>
        <v>-30.71001300390117</v>
      </c>
      <c r="K4" s="32"/>
    </row>
    <row r="5" spans="1:11" ht="15">
      <c r="A5" s="6" t="s">
        <v>68</v>
      </c>
      <c r="B5" s="7">
        <v>27838</v>
      </c>
      <c r="C5" s="7">
        <v>74410</v>
      </c>
      <c r="D5" s="7">
        <f>B5+C5</f>
        <v>102248</v>
      </c>
      <c r="E5" s="7">
        <v>50524</v>
      </c>
      <c r="F5" s="7">
        <v>139657</v>
      </c>
      <c r="G5" s="7">
        <f>E5+F5</f>
        <v>190181</v>
      </c>
      <c r="H5" s="8">
        <f t="shared" si="0"/>
        <v>81.49292334219412</v>
      </c>
      <c r="I5" s="8">
        <f t="shared" si="0"/>
        <v>87.68579492003764</v>
      </c>
      <c r="J5" s="9">
        <f t="shared" si="0"/>
        <v>85.99972615601284</v>
      </c>
      <c r="K5" s="32"/>
    </row>
    <row r="6" spans="1:10" ht="15">
      <c r="A6" s="10" t="s">
        <v>52</v>
      </c>
      <c r="B6" s="3">
        <v>45167</v>
      </c>
      <c r="C6" s="3">
        <v>24244</v>
      </c>
      <c r="D6" s="3">
        <f aca="true" t="shared" si="1" ref="D6:D59">B6+C6</f>
        <v>69411</v>
      </c>
      <c r="E6" s="3">
        <v>47433</v>
      </c>
      <c r="F6" s="3">
        <v>47466</v>
      </c>
      <c r="G6" s="3">
        <f aca="true" t="shared" si="2" ref="G6:G59">E6+F6</f>
        <v>94899</v>
      </c>
      <c r="H6" s="37">
        <f>+_xlfn.IFERROR(((E6-B6)/B6)*100,0)</f>
        <v>5.016937144375318</v>
      </c>
      <c r="I6" s="4">
        <f t="shared" si="0"/>
        <v>95.7845240059396</v>
      </c>
      <c r="J6" s="5">
        <f t="shared" si="0"/>
        <v>36.720404546829755</v>
      </c>
    </row>
    <row r="7" spans="1:10" ht="15">
      <c r="A7" s="6" t="s">
        <v>6</v>
      </c>
      <c r="B7" s="7">
        <v>20820</v>
      </c>
      <c r="C7" s="7">
        <v>3782</v>
      </c>
      <c r="D7" s="7">
        <f t="shared" si="1"/>
        <v>24602</v>
      </c>
      <c r="E7" s="7">
        <v>25818</v>
      </c>
      <c r="F7" s="7">
        <v>7798</v>
      </c>
      <c r="G7" s="7">
        <f t="shared" si="2"/>
        <v>33616</v>
      </c>
      <c r="H7" s="8">
        <f aca="true" t="shared" si="3" ref="H7:J60">+_xlfn.IFERROR(((E7-B7)/B7)*100,0)</f>
        <v>24.005763688760805</v>
      </c>
      <c r="I7" s="8">
        <f t="shared" si="0"/>
        <v>106.1872025383395</v>
      </c>
      <c r="J7" s="9">
        <f t="shared" si="0"/>
        <v>36.63929761807983</v>
      </c>
    </row>
    <row r="8" spans="1:10" ht="15">
      <c r="A8" s="10" t="s">
        <v>7</v>
      </c>
      <c r="B8" s="3">
        <v>17591</v>
      </c>
      <c r="C8" s="3">
        <v>3337</v>
      </c>
      <c r="D8" s="3">
        <f t="shared" si="1"/>
        <v>20928</v>
      </c>
      <c r="E8" s="3">
        <v>21056</v>
      </c>
      <c r="F8" s="3">
        <v>10068</v>
      </c>
      <c r="G8" s="3">
        <f t="shared" si="2"/>
        <v>31124</v>
      </c>
      <c r="H8" s="4">
        <f t="shared" si="3"/>
        <v>19.697572622363708</v>
      </c>
      <c r="I8" s="4">
        <f t="shared" si="0"/>
        <v>201.70812106682646</v>
      </c>
      <c r="J8" s="5">
        <f t="shared" si="0"/>
        <v>48.719418960244646</v>
      </c>
    </row>
    <row r="9" spans="1:10" ht="15">
      <c r="A9" s="6" t="s">
        <v>8</v>
      </c>
      <c r="B9" s="7">
        <v>16266</v>
      </c>
      <c r="C9" s="7">
        <v>18695</v>
      </c>
      <c r="D9" s="7">
        <f t="shared" si="1"/>
        <v>34961</v>
      </c>
      <c r="E9" s="7">
        <v>21181</v>
      </c>
      <c r="F9" s="7">
        <v>49415</v>
      </c>
      <c r="G9" s="7">
        <f t="shared" si="2"/>
        <v>70596</v>
      </c>
      <c r="H9" s="8">
        <f t="shared" si="3"/>
        <v>30.216402311570146</v>
      </c>
      <c r="I9" s="8">
        <f t="shared" si="0"/>
        <v>164.32201123295</v>
      </c>
      <c r="J9" s="9">
        <f t="shared" si="0"/>
        <v>101.92786247532966</v>
      </c>
    </row>
    <row r="10" spans="1:10" ht="15">
      <c r="A10" s="10" t="s">
        <v>53</v>
      </c>
      <c r="B10" s="3">
        <v>1039</v>
      </c>
      <c r="C10" s="3">
        <v>387</v>
      </c>
      <c r="D10" s="3">
        <f t="shared" si="1"/>
        <v>1426</v>
      </c>
      <c r="E10" s="3">
        <v>1663</v>
      </c>
      <c r="F10" s="3">
        <v>762</v>
      </c>
      <c r="G10" s="3">
        <f t="shared" si="2"/>
        <v>2425</v>
      </c>
      <c r="H10" s="4">
        <f t="shared" si="3"/>
        <v>60.05774783445621</v>
      </c>
      <c r="I10" s="4">
        <f t="shared" si="0"/>
        <v>96.89922480620154</v>
      </c>
      <c r="J10" s="5">
        <f t="shared" si="0"/>
        <v>70.05610098176717</v>
      </c>
    </row>
    <row r="11" spans="1:10" ht="15">
      <c r="A11" s="6" t="s">
        <v>9</v>
      </c>
      <c r="B11" s="7">
        <v>9812</v>
      </c>
      <c r="C11" s="7">
        <v>1261</v>
      </c>
      <c r="D11" s="7">
        <f t="shared" si="1"/>
        <v>11073</v>
      </c>
      <c r="E11" s="7">
        <v>9906</v>
      </c>
      <c r="F11" s="7">
        <v>6424</v>
      </c>
      <c r="G11" s="7">
        <f t="shared" si="2"/>
        <v>16330</v>
      </c>
      <c r="H11" s="8">
        <f t="shared" si="3"/>
        <v>0.9580105992662047</v>
      </c>
      <c r="I11" s="8">
        <f t="shared" si="0"/>
        <v>409.4369547977795</v>
      </c>
      <c r="J11" s="9">
        <f t="shared" si="0"/>
        <v>47.47584213853517</v>
      </c>
    </row>
    <row r="12" spans="1:10" ht="15">
      <c r="A12" s="10" t="s">
        <v>10</v>
      </c>
      <c r="B12" s="3">
        <v>5866</v>
      </c>
      <c r="C12" s="3">
        <v>1946</v>
      </c>
      <c r="D12" s="3">
        <f t="shared" si="1"/>
        <v>7812</v>
      </c>
      <c r="E12" s="3">
        <v>7327</v>
      </c>
      <c r="F12" s="3">
        <v>4654</v>
      </c>
      <c r="G12" s="3">
        <f t="shared" si="2"/>
        <v>11981</v>
      </c>
      <c r="H12" s="4">
        <f t="shared" si="3"/>
        <v>24.906239345380158</v>
      </c>
      <c r="I12" s="4">
        <f t="shared" si="0"/>
        <v>139.15724563206578</v>
      </c>
      <c r="J12" s="5">
        <f t="shared" si="0"/>
        <v>53.36661546338966</v>
      </c>
    </row>
    <row r="13" spans="1:10" ht="15">
      <c r="A13" s="6" t="s">
        <v>11</v>
      </c>
      <c r="B13" s="7">
        <v>12897</v>
      </c>
      <c r="C13" s="7">
        <v>853</v>
      </c>
      <c r="D13" s="7">
        <f t="shared" si="1"/>
        <v>13750</v>
      </c>
      <c r="E13" s="7">
        <v>17129</v>
      </c>
      <c r="F13" s="7">
        <v>3041</v>
      </c>
      <c r="G13" s="7">
        <f t="shared" si="2"/>
        <v>20170</v>
      </c>
      <c r="H13" s="8">
        <f t="shared" si="3"/>
        <v>32.81383267426533</v>
      </c>
      <c r="I13" s="8">
        <f t="shared" si="0"/>
        <v>256.50644783118406</v>
      </c>
      <c r="J13" s="9">
        <f t="shared" si="0"/>
        <v>46.69090909090909</v>
      </c>
    </row>
    <row r="14" spans="1:10" ht="15">
      <c r="A14" s="10" t="s">
        <v>12</v>
      </c>
      <c r="B14" s="3">
        <v>6643</v>
      </c>
      <c r="C14" s="3">
        <v>756</v>
      </c>
      <c r="D14" s="3">
        <f t="shared" si="1"/>
        <v>7399</v>
      </c>
      <c r="E14" s="3">
        <v>8092</v>
      </c>
      <c r="F14" s="3">
        <v>1587</v>
      </c>
      <c r="G14" s="3">
        <f t="shared" si="2"/>
        <v>9679</v>
      </c>
      <c r="H14" s="4">
        <f t="shared" si="3"/>
        <v>21.812434141201265</v>
      </c>
      <c r="I14" s="4">
        <f t="shared" si="0"/>
        <v>109.92063492063492</v>
      </c>
      <c r="J14" s="5">
        <f t="shared" si="0"/>
        <v>30.814974996621164</v>
      </c>
    </row>
    <row r="15" spans="1:10" ht="15">
      <c r="A15" s="6" t="s">
        <v>13</v>
      </c>
      <c r="B15" s="7">
        <v>2772</v>
      </c>
      <c r="C15" s="7">
        <v>51</v>
      </c>
      <c r="D15" s="7">
        <f t="shared" si="1"/>
        <v>2823</v>
      </c>
      <c r="E15" s="7">
        <v>3306</v>
      </c>
      <c r="F15" s="7">
        <v>84</v>
      </c>
      <c r="G15" s="7">
        <f t="shared" si="2"/>
        <v>3390</v>
      </c>
      <c r="H15" s="8">
        <f t="shared" si="3"/>
        <v>19.264069264069263</v>
      </c>
      <c r="I15" s="8">
        <f t="shared" si="0"/>
        <v>64.70588235294117</v>
      </c>
      <c r="J15" s="9">
        <f t="shared" si="0"/>
        <v>20.085015940488844</v>
      </c>
    </row>
    <row r="16" spans="1:10" ht="15">
      <c r="A16" s="10" t="s">
        <v>14</v>
      </c>
      <c r="B16" s="3">
        <v>6354</v>
      </c>
      <c r="C16" s="3">
        <v>198</v>
      </c>
      <c r="D16" s="3">
        <f t="shared" si="1"/>
        <v>6552</v>
      </c>
      <c r="E16" s="3">
        <v>7584</v>
      </c>
      <c r="F16" s="3">
        <v>1001</v>
      </c>
      <c r="G16" s="3">
        <f t="shared" si="2"/>
        <v>8585</v>
      </c>
      <c r="H16" s="4">
        <f t="shared" si="3"/>
        <v>19.35788479697828</v>
      </c>
      <c r="I16" s="4">
        <f t="shared" si="0"/>
        <v>405.55555555555554</v>
      </c>
      <c r="J16" s="5">
        <f t="shared" si="0"/>
        <v>31.02869352869353</v>
      </c>
    </row>
    <row r="17" spans="1:10" ht="15">
      <c r="A17" s="6" t="s">
        <v>15</v>
      </c>
      <c r="B17" s="7">
        <v>513</v>
      </c>
      <c r="C17" s="7">
        <v>1</v>
      </c>
      <c r="D17" s="7">
        <f t="shared" si="1"/>
        <v>514</v>
      </c>
      <c r="E17" s="7">
        <v>643</v>
      </c>
      <c r="F17" s="7">
        <v>1</v>
      </c>
      <c r="G17" s="7">
        <f t="shared" si="2"/>
        <v>644</v>
      </c>
      <c r="H17" s="8">
        <f t="shared" si="3"/>
        <v>25.341130604288498</v>
      </c>
      <c r="I17" s="8">
        <f t="shared" si="0"/>
        <v>0</v>
      </c>
      <c r="J17" s="9">
        <f t="shared" si="0"/>
        <v>25.291828793774318</v>
      </c>
    </row>
    <row r="18" spans="1:10" ht="15">
      <c r="A18" s="10" t="s">
        <v>16</v>
      </c>
      <c r="B18" s="3">
        <v>884</v>
      </c>
      <c r="C18" s="3">
        <v>1</v>
      </c>
      <c r="D18" s="3">
        <f t="shared" si="1"/>
        <v>885</v>
      </c>
      <c r="E18" s="3">
        <v>682</v>
      </c>
      <c r="F18" s="3">
        <v>0</v>
      </c>
      <c r="G18" s="3">
        <f t="shared" si="2"/>
        <v>682</v>
      </c>
      <c r="H18" s="4">
        <f t="shared" si="3"/>
        <v>-22.850678733031675</v>
      </c>
      <c r="I18" s="4">
        <f t="shared" si="0"/>
        <v>-100</v>
      </c>
      <c r="J18" s="5">
        <f t="shared" si="0"/>
        <v>-22.937853107344633</v>
      </c>
    </row>
    <row r="19" spans="1:10" ht="15">
      <c r="A19" s="6" t="s">
        <v>17</v>
      </c>
      <c r="B19" s="7">
        <v>307</v>
      </c>
      <c r="C19" s="7">
        <v>94</v>
      </c>
      <c r="D19" s="7">
        <f t="shared" si="1"/>
        <v>401</v>
      </c>
      <c r="E19" s="7">
        <v>351</v>
      </c>
      <c r="F19" s="7">
        <v>45</v>
      </c>
      <c r="G19" s="7">
        <f t="shared" si="2"/>
        <v>396</v>
      </c>
      <c r="H19" s="8">
        <f t="shared" si="3"/>
        <v>14.332247557003258</v>
      </c>
      <c r="I19" s="8">
        <f t="shared" si="0"/>
        <v>-52.12765957446809</v>
      </c>
      <c r="J19" s="9">
        <f t="shared" si="0"/>
        <v>-1.2468827930174564</v>
      </c>
    </row>
    <row r="20" spans="1:10" ht="15">
      <c r="A20" s="10" t="s">
        <v>54</v>
      </c>
      <c r="B20" s="3">
        <v>12173</v>
      </c>
      <c r="C20" s="3">
        <v>0</v>
      </c>
      <c r="D20" s="3">
        <f t="shared" si="1"/>
        <v>12173</v>
      </c>
      <c r="E20" s="3">
        <v>15320</v>
      </c>
      <c r="F20" s="3">
        <v>0</v>
      </c>
      <c r="G20" s="3">
        <f t="shared" si="2"/>
        <v>15320</v>
      </c>
      <c r="H20" s="4">
        <f t="shared" si="3"/>
        <v>25.852296065062024</v>
      </c>
      <c r="I20" s="4">
        <f t="shared" si="3"/>
        <v>0</v>
      </c>
      <c r="J20" s="5">
        <f t="shared" si="3"/>
        <v>25.852296065062024</v>
      </c>
    </row>
    <row r="21" spans="1:10" ht="15">
      <c r="A21" s="6" t="s">
        <v>18</v>
      </c>
      <c r="B21" s="7">
        <v>7401</v>
      </c>
      <c r="C21" s="7">
        <v>8</v>
      </c>
      <c r="D21" s="7">
        <f t="shared" si="1"/>
        <v>7409</v>
      </c>
      <c r="E21" s="7">
        <v>12646</v>
      </c>
      <c r="F21" s="7">
        <v>21</v>
      </c>
      <c r="G21" s="7">
        <f t="shared" si="2"/>
        <v>12667</v>
      </c>
      <c r="H21" s="8">
        <f t="shared" si="3"/>
        <v>70.86880151330901</v>
      </c>
      <c r="I21" s="8">
        <f t="shared" si="3"/>
        <v>162.5</v>
      </c>
      <c r="J21" s="9">
        <f t="shared" si="3"/>
        <v>70.96774193548387</v>
      </c>
    </row>
    <row r="22" spans="1:10" ht="15">
      <c r="A22" s="10" t="s">
        <v>19</v>
      </c>
      <c r="B22" s="3">
        <v>36</v>
      </c>
      <c r="C22" s="3">
        <v>0</v>
      </c>
      <c r="D22" s="3">
        <f t="shared" si="1"/>
        <v>36</v>
      </c>
      <c r="E22" s="3">
        <v>45</v>
      </c>
      <c r="F22" s="3">
        <v>0</v>
      </c>
      <c r="G22" s="3">
        <f t="shared" si="2"/>
        <v>45</v>
      </c>
      <c r="H22" s="4">
        <f t="shared" si="3"/>
        <v>25</v>
      </c>
      <c r="I22" s="4">
        <f t="shared" si="3"/>
        <v>0</v>
      </c>
      <c r="J22" s="5">
        <f t="shared" si="3"/>
        <v>25</v>
      </c>
    </row>
    <row r="23" spans="1:10" ht="15">
      <c r="A23" s="6" t="s">
        <v>20</v>
      </c>
      <c r="B23" s="7">
        <v>1770</v>
      </c>
      <c r="C23" s="7">
        <v>0</v>
      </c>
      <c r="D23" s="7">
        <f t="shared" si="1"/>
        <v>1770</v>
      </c>
      <c r="E23" s="7">
        <v>1405</v>
      </c>
      <c r="F23" s="7">
        <v>0</v>
      </c>
      <c r="G23" s="7">
        <f t="shared" si="2"/>
        <v>1405</v>
      </c>
      <c r="H23" s="8">
        <f t="shared" si="3"/>
        <v>-20.62146892655367</v>
      </c>
      <c r="I23" s="8">
        <f t="shared" si="3"/>
        <v>0</v>
      </c>
      <c r="J23" s="9">
        <f t="shared" si="3"/>
        <v>-20.62146892655367</v>
      </c>
    </row>
    <row r="24" spans="1:10" ht="15">
      <c r="A24" s="10" t="s">
        <v>21</v>
      </c>
      <c r="B24" s="3">
        <v>584</v>
      </c>
      <c r="C24" s="3">
        <v>0</v>
      </c>
      <c r="D24" s="3">
        <f t="shared" si="1"/>
        <v>584</v>
      </c>
      <c r="E24" s="3">
        <v>513</v>
      </c>
      <c r="F24" s="3">
        <v>3</v>
      </c>
      <c r="G24" s="3">
        <f t="shared" si="2"/>
        <v>516</v>
      </c>
      <c r="H24" s="4">
        <f t="shared" si="3"/>
        <v>-12.157534246575343</v>
      </c>
      <c r="I24" s="4">
        <f t="shared" si="3"/>
        <v>0</v>
      </c>
      <c r="J24" s="5">
        <f t="shared" si="3"/>
        <v>-11.643835616438356</v>
      </c>
    </row>
    <row r="25" spans="1:10" ht="15">
      <c r="A25" s="6" t="s">
        <v>22</v>
      </c>
      <c r="B25" s="7">
        <v>6220</v>
      </c>
      <c r="C25" s="7">
        <v>92</v>
      </c>
      <c r="D25" s="7">
        <f t="shared" si="1"/>
        <v>6312</v>
      </c>
      <c r="E25" s="7">
        <v>7791</v>
      </c>
      <c r="F25" s="7">
        <v>71</v>
      </c>
      <c r="G25" s="7">
        <f t="shared" si="2"/>
        <v>7862</v>
      </c>
      <c r="H25" s="8">
        <f t="shared" si="3"/>
        <v>25.257234726688104</v>
      </c>
      <c r="I25" s="8">
        <f t="shared" si="3"/>
        <v>-22.82608695652174</v>
      </c>
      <c r="J25" s="9">
        <f t="shared" si="3"/>
        <v>24.55640050697085</v>
      </c>
    </row>
    <row r="26" spans="1:10" ht="15">
      <c r="A26" s="10" t="s">
        <v>23</v>
      </c>
      <c r="B26" s="3">
        <v>2264</v>
      </c>
      <c r="C26" s="3">
        <v>3</v>
      </c>
      <c r="D26" s="3">
        <f t="shared" si="1"/>
        <v>2267</v>
      </c>
      <c r="E26" s="3">
        <v>2968</v>
      </c>
      <c r="F26" s="3">
        <v>23</v>
      </c>
      <c r="G26" s="3">
        <f t="shared" si="2"/>
        <v>2991</v>
      </c>
      <c r="H26" s="4">
        <f t="shared" si="3"/>
        <v>31.09540636042403</v>
      </c>
      <c r="I26" s="4">
        <f t="shared" si="3"/>
        <v>666.6666666666667</v>
      </c>
      <c r="J26" s="5">
        <f t="shared" si="3"/>
        <v>31.936479929422145</v>
      </c>
    </row>
    <row r="27" spans="1:10" ht="15">
      <c r="A27" s="6" t="s">
        <v>24</v>
      </c>
      <c r="B27" s="7">
        <v>197</v>
      </c>
      <c r="C27" s="7">
        <v>0</v>
      </c>
      <c r="D27" s="7">
        <f t="shared" si="1"/>
        <v>197</v>
      </c>
      <c r="E27" s="7">
        <v>42</v>
      </c>
      <c r="F27" s="7">
        <v>0</v>
      </c>
      <c r="G27" s="7">
        <f t="shared" si="2"/>
        <v>42</v>
      </c>
      <c r="H27" s="8">
        <f t="shared" si="3"/>
        <v>-78.68020304568529</v>
      </c>
      <c r="I27" s="8">
        <f t="shared" si="3"/>
        <v>0</v>
      </c>
      <c r="J27" s="9">
        <f t="shared" si="3"/>
        <v>-78.68020304568529</v>
      </c>
    </row>
    <row r="28" spans="1:10" ht="15">
      <c r="A28" s="10" t="s">
        <v>25</v>
      </c>
      <c r="B28" s="3">
        <v>1793</v>
      </c>
      <c r="C28" s="3">
        <v>69</v>
      </c>
      <c r="D28" s="3">
        <f t="shared" si="1"/>
        <v>1862</v>
      </c>
      <c r="E28" s="3">
        <v>2378</v>
      </c>
      <c r="F28" s="3">
        <v>159</v>
      </c>
      <c r="G28" s="3">
        <f t="shared" si="2"/>
        <v>2537</v>
      </c>
      <c r="H28" s="4">
        <f t="shared" si="3"/>
        <v>32.62688232013385</v>
      </c>
      <c r="I28" s="4">
        <f t="shared" si="3"/>
        <v>130.43478260869566</v>
      </c>
      <c r="J28" s="5">
        <f t="shared" si="3"/>
        <v>36.25134264232008</v>
      </c>
    </row>
    <row r="29" spans="1:10" ht="15">
      <c r="A29" s="6" t="s">
        <v>26</v>
      </c>
      <c r="B29" s="7">
        <v>3269</v>
      </c>
      <c r="C29" s="7">
        <v>50</v>
      </c>
      <c r="D29" s="7">
        <f t="shared" si="1"/>
        <v>3319</v>
      </c>
      <c r="E29" s="7">
        <v>4675</v>
      </c>
      <c r="F29" s="7">
        <v>360</v>
      </c>
      <c r="G29" s="7">
        <f t="shared" si="2"/>
        <v>5035</v>
      </c>
      <c r="H29" s="8">
        <f t="shared" si="3"/>
        <v>43.01009483022331</v>
      </c>
      <c r="I29" s="8">
        <f t="shared" si="3"/>
        <v>620</v>
      </c>
      <c r="J29" s="9">
        <f t="shared" si="3"/>
        <v>51.70231997589635</v>
      </c>
    </row>
    <row r="30" spans="1:10" ht="15">
      <c r="A30" s="10" t="s">
        <v>27</v>
      </c>
      <c r="B30" s="3">
        <v>2609</v>
      </c>
      <c r="C30" s="3">
        <v>58</v>
      </c>
      <c r="D30" s="3">
        <f t="shared" si="1"/>
        <v>2667</v>
      </c>
      <c r="E30" s="3">
        <v>1938</v>
      </c>
      <c r="F30" s="3">
        <v>117</v>
      </c>
      <c r="G30" s="3">
        <f t="shared" si="2"/>
        <v>2055</v>
      </c>
      <c r="H30" s="4">
        <f t="shared" si="3"/>
        <v>-25.71866615561518</v>
      </c>
      <c r="I30" s="4">
        <f t="shared" si="3"/>
        <v>101.72413793103448</v>
      </c>
      <c r="J30" s="5">
        <f t="shared" si="3"/>
        <v>-22.947131608548933</v>
      </c>
    </row>
    <row r="31" spans="1:10" ht="15">
      <c r="A31" s="6" t="s">
        <v>73</v>
      </c>
      <c r="B31" s="7">
        <v>952</v>
      </c>
      <c r="C31" s="7">
        <v>47</v>
      </c>
      <c r="D31" s="7">
        <f t="shared" si="1"/>
        <v>999</v>
      </c>
      <c r="E31" s="7">
        <v>1054</v>
      </c>
      <c r="F31" s="7">
        <v>46</v>
      </c>
      <c r="G31" s="7">
        <f t="shared" si="2"/>
        <v>1100</v>
      </c>
      <c r="H31" s="38">
        <f t="shared" si="3"/>
        <v>10.714285714285714</v>
      </c>
      <c r="I31" s="8">
        <f t="shared" si="3"/>
        <v>-2.127659574468085</v>
      </c>
      <c r="J31" s="9">
        <f t="shared" si="3"/>
        <v>10.11011011011011</v>
      </c>
    </row>
    <row r="32" spans="1:10" ht="15">
      <c r="A32" s="10" t="s">
        <v>55</v>
      </c>
      <c r="B32" s="3">
        <v>1611</v>
      </c>
      <c r="C32" s="3">
        <v>178</v>
      </c>
      <c r="D32" s="3">
        <f t="shared" si="1"/>
        <v>1789</v>
      </c>
      <c r="E32" s="3">
        <v>1958</v>
      </c>
      <c r="F32" s="3">
        <v>266</v>
      </c>
      <c r="G32" s="3">
        <f t="shared" si="2"/>
        <v>2224</v>
      </c>
      <c r="H32" s="4">
        <f t="shared" si="3"/>
        <v>21.53941651148355</v>
      </c>
      <c r="I32" s="4">
        <f t="shared" si="3"/>
        <v>49.43820224719101</v>
      </c>
      <c r="J32" s="5">
        <f t="shared" si="3"/>
        <v>24.315259921743994</v>
      </c>
    </row>
    <row r="33" spans="1:10" ht="15">
      <c r="A33" s="6" t="s">
        <v>67</v>
      </c>
      <c r="B33" s="7">
        <v>639</v>
      </c>
      <c r="C33" s="7">
        <v>0</v>
      </c>
      <c r="D33" s="7">
        <f t="shared" si="1"/>
        <v>639</v>
      </c>
      <c r="E33" s="7">
        <v>617</v>
      </c>
      <c r="F33" s="7">
        <v>0</v>
      </c>
      <c r="G33" s="7">
        <f t="shared" si="2"/>
        <v>617</v>
      </c>
      <c r="H33" s="8">
        <f t="shared" si="3"/>
        <v>-3.4428794992175273</v>
      </c>
      <c r="I33" s="8">
        <f t="shared" si="3"/>
        <v>0</v>
      </c>
      <c r="J33" s="9">
        <f t="shared" si="3"/>
        <v>-3.4428794992175273</v>
      </c>
    </row>
    <row r="34" spans="1:10" ht="15">
      <c r="A34" s="10" t="s">
        <v>28</v>
      </c>
      <c r="B34" s="3">
        <v>3012</v>
      </c>
      <c r="C34" s="3">
        <v>85</v>
      </c>
      <c r="D34" s="3">
        <f t="shared" si="1"/>
        <v>3097</v>
      </c>
      <c r="E34" s="3">
        <v>3680</v>
      </c>
      <c r="F34" s="3">
        <v>540</v>
      </c>
      <c r="G34" s="3">
        <f t="shared" si="2"/>
        <v>4220</v>
      </c>
      <c r="H34" s="4">
        <f t="shared" si="3"/>
        <v>22.177954847277555</v>
      </c>
      <c r="I34" s="4">
        <f t="shared" si="3"/>
        <v>535.2941176470588</v>
      </c>
      <c r="J34" s="5">
        <f t="shared" si="3"/>
        <v>36.26089764288021</v>
      </c>
    </row>
    <row r="35" spans="1:10" ht="15">
      <c r="A35" s="6" t="s">
        <v>66</v>
      </c>
      <c r="B35" s="7">
        <v>728</v>
      </c>
      <c r="C35" s="7">
        <v>1</v>
      </c>
      <c r="D35" s="7">
        <f t="shared" si="1"/>
        <v>729</v>
      </c>
      <c r="E35" s="7">
        <v>946</v>
      </c>
      <c r="F35" s="7">
        <v>16</v>
      </c>
      <c r="G35" s="7">
        <f t="shared" si="2"/>
        <v>962</v>
      </c>
      <c r="H35" s="8">
        <f t="shared" si="3"/>
        <v>29.945054945054945</v>
      </c>
      <c r="I35" s="8">
        <f t="shared" si="3"/>
        <v>1500</v>
      </c>
      <c r="J35" s="9">
        <f t="shared" si="3"/>
        <v>31.961591220850483</v>
      </c>
    </row>
    <row r="36" spans="1:10" ht="15">
      <c r="A36" s="10" t="s">
        <v>29</v>
      </c>
      <c r="B36" s="3">
        <v>10908</v>
      </c>
      <c r="C36" s="3">
        <v>41</v>
      </c>
      <c r="D36" s="3">
        <f t="shared" si="1"/>
        <v>10949</v>
      </c>
      <c r="E36" s="3">
        <v>14228</v>
      </c>
      <c r="F36" s="3">
        <v>74</v>
      </c>
      <c r="G36" s="3">
        <f t="shared" si="2"/>
        <v>14302</v>
      </c>
      <c r="H36" s="4">
        <f t="shared" si="3"/>
        <v>30.436376971030437</v>
      </c>
      <c r="I36" s="4">
        <f t="shared" si="3"/>
        <v>80.48780487804879</v>
      </c>
      <c r="J36" s="5">
        <f t="shared" si="3"/>
        <v>30.623801260389076</v>
      </c>
    </row>
    <row r="37" spans="1:10" ht="15">
      <c r="A37" s="6" t="s">
        <v>30</v>
      </c>
      <c r="B37" s="7">
        <v>759</v>
      </c>
      <c r="C37" s="7">
        <v>5</v>
      </c>
      <c r="D37" s="7">
        <f t="shared" si="1"/>
        <v>764</v>
      </c>
      <c r="E37" s="7">
        <v>906</v>
      </c>
      <c r="F37" s="7">
        <v>18</v>
      </c>
      <c r="G37" s="7">
        <f t="shared" si="2"/>
        <v>924</v>
      </c>
      <c r="H37" s="8">
        <f t="shared" si="3"/>
        <v>19.367588932806324</v>
      </c>
      <c r="I37" s="8">
        <f t="shared" si="3"/>
        <v>260</v>
      </c>
      <c r="J37" s="9">
        <f t="shared" si="3"/>
        <v>20.94240837696335</v>
      </c>
    </row>
    <row r="38" spans="1:10" ht="15">
      <c r="A38" s="10" t="s">
        <v>31</v>
      </c>
      <c r="B38" s="3">
        <v>1541</v>
      </c>
      <c r="C38" s="3">
        <v>2</v>
      </c>
      <c r="D38" s="3">
        <f t="shared" si="1"/>
        <v>1543</v>
      </c>
      <c r="E38" s="3">
        <v>1663</v>
      </c>
      <c r="F38" s="3">
        <v>0</v>
      </c>
      <c r="G38" s="3">
        <f t="shared" si="2"/>
        <v>1663</v>
      </c>
      <c r="H38" s="4">
        <f t="shared" si="3"/>
        <v>7.91693705386113</v>
      </c>
      <c r="I38" s="4">
        <f t="shared" si="3"/>
        <v>-100</v>
      </c>
      <c r="J38" s="5">
        <f t="shared" si="3"/>
        <v>7.777057679844458</v>
      </c>
    </row>
    <row r="39" spans="1:10" ht="15">
      <c r="A39" s="6" t="s">
        <v>32</v>
      </c>
      <c r="B39" s="7">
        <v>202</v>
      </c>
      <c r="C39" s="7">
        <v>2</v>
      </c>
      <c r="D39" s="7">
        <f t="shared" si="1"/>
        <v>204</v>
      </c>
      <c r="E39" s="7">
        <v>319</v>
      </c>
      <c r="F39" s="7">
        <v>3</v>
      </c>
      <c r="G39" s="7">
        <f t="shared" si="2"/>
        <v>322</v>
      </c>
      <c r="H39" s="8">
        <f t="shared" si="3"/>
        <v>57.920792079207914</v>
      </c>
      <c r="I39" s="8">
        <f t="shared" si="3"/>
        <v>50</v>
      </c>
      <c r="J39" s="9">
        <f t="shared" si="3"/>
        <v>57.84313725490197</v>
      </c>
    </row>
    <row r="40" spans="1:10" ht="15">
      <c r="A40" s="10" t="s">
        <v>33</v>
      </c>
      <c r="B40" s="3">
        <v>3924</v>
      </c>
      <c r="C40" s="3">
        <v>680</v>
      </c>
      <c r="D40" s="3">
        <f t="shared" si="1"/>
        <v>4604</v>
      </c>
      <c r="E40" s="3">
        <v>5762</v>
      </c>
      <c r="F40" s="3">
        <v>1639</v>
      </c>
      <c r="G40" s="3">
        <f t="shared" si="2"/>
        <v>7401</v>
      </c>
      <c r="H40" s="4">
        <f t="shared" si="3"/>
        <v>46.839959225280325</v>
      </c>
      <c r="I40" s="4">
        <f t="shared" si="3"/>
        <v>141.02941176470588</v>
      </c>
      <c r="J40" s="5">
        <f t="shared" si="3"/>
        <v>60.75152041702867</v>
      </c>
    </row>
    <row r="41" spans="1:10" ht="15">
      <c r="A41" s="6" t="s">
        <v>34</v>
      </c>
      <c r="B41" s="7">
        <v>1397</v>
      </c>
      <c r="C41" s="7">
        <v>8</v>
      </c>
      <c r="D41" s="7">
        <f t="shared" si="1"/>
        <v>1405</v>
      </c>
      <c r="E41" s="7">
        <v>828</v>
      </c>
      <c r="F41" s="7">
        <v>22</v>
      </c>
      <c r="G41" s="7">
        <f t="shared" si="2"/>
        <v>850</v>
      </c>
      <c r="H41" s="8">
        <f t="shared" si="3"/>
        <v>-40.73013600572656</v>
      </c>
      <c r="I41" s="8">
        <f t="shared" si="3"/>
        <v>175</v>
      </c>
      <c r="J41" s="9">
        <f t="shared" si="3"/>
        <v>-39.50177935943061</v>
      </c>
    </row>
    <row r="42" spans="1:10" ht="15">
      <c r="A42" s="10" t="s">
        <v>35</v>
      </c>
      <c r="B42" s="3">
        <v>2066</v>
      </c>
      <c r="C42" s="3">
        <v>196</v>
      </c>
      <c r="D42" s="3">
        <f t="shared" si="1"/>
        <v>2262</v>
      </c>
      <c r="E42" s="3">
        <v>2954</v>
      </c>
      <c r="F42" s="3">
        <v>448</v>
      </c>
      <c r="G42" s="3">
        <f t="shared" si="2"/>
        <v>3402</v>
      </c>
      <c r="H42" s="4">
        <f t="shared" si="3"/>
        <v>42.981606969990324</v>
      </c>
      <c r="I42" s="4">
        <f t="shared" si="3"/>
        <v>128.57142857142858</v>
      </c>
      <c r="J42" s="5">
        <f t="shared" si="3"/>
        <v>50.397877984084886</v>
      </c>
    </row>
    <row r="43" spans="1:10" ht="15">
      <c r="A43" s="6" t="s">
        <v>36</v>
      </c>
      <c r="B43" s="7">
        <v>2189</v>
      </c>
      <c r="C43" s="7">
        <v>35</v>
      </c>
      <c r="D43" s="7">
        <f t="shared" si="1"/>
        <v>2224</v>
      </c>
      <c r="E43" s="7">
        <v>2433</v>
      </c>
      <c r="F43" s="7">
        <v>70</v>
      </c>
      <c r="G43" s="7">
        <f t="shared" si="2"/>
        <v>2503</v>
      </c>
      <c r="H43" s="8">
        <f t="shared" si="3"/>
        <v>11.146642302421197</v>
      </c>
      <c r="I43" s="8">
        <f t="shared" si="3"/>
        <v>100</v>
      </c>
      <c r="J43" s="9">
        <f t="shared" si="3"/>
        <v>12.544964028776977</v>
      </c>
    </row>
    <row r="44" spans="1:10" ht="15">
      <c r="A44" s="10" t="s">
        <v>37</v>
      </c>
      <c r="B44" s="3">
        <v>2052</v>
      </c>
      <c r="C44" s="3">
        <v>10</v>
      </c>
      <c r="D44" s="3">
        <f t="shared" si="1"/>
        <v>2062</v>
      </c>
      <c r="E44" s="3">
        <v>2011</v>
      </c>
      <c r="F44" s="3">
        <v>7</v>
      </c>
      <c r="G44" s="3">
        <f t="shared" si="2"/>
        <v>2018</v>
      </c>
      <c r="H44" s="4">
        <f t="shared" si="3"/>
        <v>-1.9980506822612085</v>
      </c>
      <c r="I44" s="4">
        <f t="shared" si="3"/>
        <v>-30</v>
      </c>
      <c r="J44" s="5">
        <f t="shared" si="3"/>
        <v>-2.133850630455868</v>
      </c>
    </row>
    <row r="45" spans="1:10" ht="15">
      <c r="A45" s="6" t="s">
        <v>69</v>
      </c>
      <c r="B45" s="7">
        <v>1150</v>
      </c>
      <c r="C45" s="7">
        <v>0</v>
      </c>
      <c r="D45" s="7">
        <f t="shared" si="1"/>
        <v>1150</v>
      </c>
      <c r="E45" s="7">
        <v>1188</v>
      </c>
      <c r="F45" s="7">
        <v>1</v>
      </c>
      <c r="G45" s="7">
        <f t="shared" si="2"/>
        <v>1189</v>
      </c>
      <c r="H45" s="8">
        <f t="shared" si="3"/>
        <v>3.304347826086956</v>
      </c>
      <c r="I45" s="8">
        <f t="shared" si="3"/>
        <v>0</v>
      </c>
      <c r="J45" s="9">
        <f t="shared" si="3"/>
        <v>3.3913043478260874</v>
      </c>
    </row>
    <row r="46" spans="1:10" ht="15">
      <c r="A46" s="10" t="s">
        <v>38</v>
      </c>
      <c r="B46" s="3">
        <v>6817</v>
      </c>
      <c r="C46" s="3">
        <v>91</v>
      </c>
      <c r="D46" s="3">
        <f t="shared" si="1"/>
        <v>6908</v>
      </c>
      <c r="E46" s="3">
        <v>6653</v>
      </c>
      <c r="F46" s="3">
        <v>106</v>
      </c>
      <c r="G46" s="3">
        <f t="shared" si="2"/>
        <v>6759</v>
      </c>
      <c r="H46" s="4">
        <f t="shared" si="3"/>
        <v>-2.40575033005721</v>
      </c>
      <c r="I46" s="4">
        <f t="shared" si="3"/>
        <v>16.483516483516482</v>
      </c>
      <c r="J46" s="5">
        <f t="shared" si="3"/>
        <v>-2.1569195136074115</v>
      </c>
    </row>
    <row r="47" spans="1:10" ht="15">
      <c r="A47" s="6" t="s">
        <v>39</v>
      </c>
      <c r="B47" s="7">
        <v>2049</v>
      </c>
      <c r="C47" s="7">
        <v>2</v>
      </c>
      <c r="D47" s="7">
        <f t="shared" si="1"/>
        <v>2051</v>
      </c>
      <c r="E47" s="7">
        <v>2877</v>
      </c>
      <c r="F47" s="7">
        <v>26</v>
      </c>
      <c r="G47" s="7">
        <f t="shared" si="2"/>
        <v>2903</v>
      </c>
      <c r="H47" s="8">
        <f t="shared" si="3"/>
        <v>40.4099560761347</v>
      </c>
      <c r="I47" s="8">
        <f t="shared" si="3"/>
        <v>1200</v>
      </c>
      <c r="J47" s="9">
        <f t="shared" si="3"/>
        <v>41.54071184787909</v>
      </c>
    </row>
    <row r="48" spans="1:10" ht="15">
      <c r="A48" s="10" t="s">
        <v>75</v>
      </c>
      <c r="B48" s="3"/>
      <c r="C48" s="3"/>
      <c r="D48" s="3">
        <f>B48+C48</f>
        <v>0</v>
      </c>
      <c r="E48" s="3">
        <v>631</v>
      </c>
      <c r="F48" s="3">
        <v>10</v>
      </c>
      <c r="G48" s="3">
        <f>E48+F48</f>
        <v>641</v>
      </c>
      <c r="H48" s="4">
        <f t="shared" si="3"/>
        <v>0</v>
      </c>
      <c r="I48" s="4">
        <f t="shared" si="3"/>
        <v>0</v>
      </c>
      <c r="J48" s="5">
        <f t="shared" si="3"/>
        <v>0</v>
      </c>
    </row>
    <row r="49" spans="1:10" ht="15">
      <c r="A49" s="6" t="s">
        <v>40</v>
      </c>
      <c r="B49" s="7">
        <v>4659</v>
      </c>
      <c r="C49" s="7">
        <v>331</v>
      </c>
      <c r="D49" s="7">
        <f t="shared" si="1"/>
        <v>4990</v>
      </c>
      <c r="E49" s="7">
        <v>6274</v>
      </c>
      <c r="F49" s="7">
        <v>650</v>
      </c>
      <c r="G49" s="7">
        <f t="shared" si="2"/>
        <v>6924</v>
      </c>
      <c r="H49" s="8">
        <f t="shared" si="3"/>
        <v>34.66409100665379</v>
      </c>
      <c r="I49" s="8">
        <f t="shared" si="3"/>
        <v>96.37462235649546</v>
      </c>
      <c r="J49" s="9">
        <f t="shared" si="3"/>
        <v>38.75751503006012</v>
      </c>
    </row>
    <row r="50" spans="1:10" ht="15">
      <c r="A50" s="10" t="s">
        <v>41</v>
      </c>
      <c r="B50" s="3">
        <v>206</v>
      </c>
      <c r="C50" s="3">
        <v>0</v>
      </c>
      <c r="D50" s="3">
        <f t="shared" si="1"/>
        <v>206</v>
      </c>
      <c r="E50" s="3">
        <v>230</v>
      </c>
      <c r="F50" s="3">
        <v>0</v>
      </c>
      <c r="G50" s="3">
        <f t="shared" si="2"/>
        <v>230</v>
      </c>
      <c r="H50" s="4">
        <f t="shared" si="3"/>
        <v>11.650485436893204</v>
      </c>
      <c r="I50" s="4">
        <f t="shared" si="3"/>
        <v>0</v>
      </c>
      <c r="J50" s="5">
        <f t="shared" si="3"/>
        <v>11.650485436893204</v>
      </c>
    </row>
    <row r="51" spans="1:10" ht="15">
      <c r="A51" s="6" t="s">
        <v>42</v>
      </c>
      <c r="B51" s="7">
        <v>367</v>
      </c>
      <c r="C51" s="7">
        <v>6</v>
      </c>
      <c r="D51" s="7">
        <f t="shared" si="1"/>
        <v>373</v>
      </c>
      <c r="E51" s="7">
        <v>383</v>
      </c>
      <c r="F51" s="7">
        <v>0</v>
      </c>
      <c r="G51" s="7">
        <f t="shared" si="2"/>
        <v>383</v>
      </c>
      <c r="H51" s="8">
        <f t="shared" si="3"/>
        <v>4.35967302452316</v>
      </c>
      <c r="I51" s="8">
        <f t="shared" si="3"/>
        <v>-100</v>
      </c>
      <c r="J51" s="9">
        <f t="shared" si="3"/>
        <v>2.680965147453083</v>
      </c>
    </row>
    <row r="52" spans="1:10" ht="15">
      <c r="A52" s="10" t="s">
        <v>43</v>
      </c>
      <c r="B52" s="3">
        <v>1526</v>
      </c>
      <c r="C52" s="3">
        <v>19</v>
      </c>
      <c r="D52" s="3">
        <f t="shared" si="1"/>
        <v>1545</v>
      </c>
      <c r="E52" s="3">
        <v>1466</v>
      </c>
      <c r="F52" s="3">
        <v>17</v>
      </c>
      <c r="G52" s="3">
        <f t="shared" si="2"/>
        <v>1483</v>
      </c>
      <c r="H52" s="4">
        <f t="shared" si="3"/>
        <v>-3.9318479685452163</v>
      </c>
      <c r="I52" s="4">
        <f>+_xlfn.IFERROR(((F52-C52)/C52)*100,0)</f>
        <v>-10.526315789473683</v>
      </c>
      <c r="J52" s="5">
        <f t="shared" si="3"/>
        <v>-4.0129449838187705</v>
      </c>
    </row>
    <row r="53" spans="1:10" ht="15">
      <c r="A53" s="6" t="s">
        <v>72</v>
      </c>
      <c r="B53" s="7">
        <v>2320</v>
      </c>
      <c r="C53" s="7">
        <v>9</v>
      </c>
      <c r="D53" s="7">
        <f t="shared" si="1"/>
        <v>2329</v>
      </c>
      <c r="E53" s="7">
        <v>2486</v>
      </c>
      <c r="F53" s="7">
        <v>6</v>
      </c>
      <c r="G53" s="7">
        <f t="shared" si="2"/>
        <v>2492</v>
      </c>
      <c r="H53" s="8">
        <f t="shared" si="3"/>
        <v>7.155172413793104</v>
      </c>
      <c r="I53" s="8">
        <f t="shared" si="3"/>
        <v>-33.33333333333333</v>
      </c>
      <c r="J53" s="9">
        <f t="shared" si="3"/>
        <v>6.998711893516531</v>
      </c>
    </row>
    <row r="54" spans="1:10" ht="15">
      <c r="A54" s="10" t="s">
        <v>44</v>
      </c>
      <c r="B54" s="3">
        <v>2417</v>
      </c>
      <c r="C54" s="3">
        <v>3</v>
      </c>
      <c r="D54" s="3">
        <f t="shared" si="1"/>
        <v>2420</v>
      </c>
      <c r="E54" s="3">
        <v>2769</v>
      </c>
      <c r="F54" s="3">
        <v>0</v>
      </c>
      <c r="G54" s="3">
        <f t="shared" si="2"/>
        <v>2769</v>
      </c>
      <c r="H54" s="4">
        <f t="shared" si="3"/>
        <v>14.563508481588746</v>
      </c>
      <c r="I54" s="4">
        <f t="shared" si="3"/>
        <v>-100</v>
      </c>
      <c r="J54" s="5">
        <f t="shared" si="3"/>
        <v>14.421487603305785</v>
      </c>
    </row>
    <row r="55" spans="1:10" ht="15">
      <c r="A55" s="6" t="s">
        <v>70</v>
      </c>
      <c r="B55" s="7">
        <v>11482</v>
      </c>
      <c r="C55" s="7">
        <v>265</v>
      </c>
      <c r="D55" s="7">
        <f t="shared" si="1"/>
        <v>11747</v>
      </c>
      <c r="E55" s="7">
        <v>11441</v>
      </c>
      <c r="F55" s="7">
        <v>312</v>
      </c>
      <c r="G55" s="7">
        <f t="shared" si="2"/>
        <v>11753</v>
      </c>
      <c r="H55" s="8">
        <f t="shared" si="3"/>
        <v>-0.3570806479707368</v>
      </c>
      <c r="I55" s="8">
        <f t="shared" si="3"/>
        <v>17.735849056603772</v>
      </c>
      <c r="J55" s="9">
        <f t="shared" si="3"/>
        <v>0.051076870690389034</v>
      </c>
    </row>
    <row r="56" spans="1:10" ht="15">
      <c r="A56" s="10" t="s">
        <v>45</v>
      </c>
      <c r="B56" s="3">
        <v>307</v>
      </c>
      <c r="C56" s="3">
        <v>0</v>
      </c>
      <c r="D56" s="3">
        <f t="shared" si="1"/>
        <v>307</v>
      </c>
      <c r="E56" s="3">
        <v>441</v>
      </c>
      <c r="F56" s="3">
        <v>0</v>
      </c>
      <c r="G56" s="3">
        <f t="shared" si="2"/>
        <v>441</v>
      </c>
      <c r="H56" s="4">
        <f t="shared" si="3"/>
        <v>43.648208469055376</v>
      </c>
      <c r="I56" s="4">
        <f t="shared" si="3"/>
        <v>0</v>
      </c>
      <c r="J56" s="5">
        <f t="shared" si="3"/>
        <v>43.648208469055376</v>
      </c>
    </row>
    <row r="57" spans="1:10" ht="15">
      <c r="A57" s="6" t="s">
        <v>46</v>
      </c>
      <c r="B57" s="7">
        <v>2451</v>
      </c>
      <c r="C57" s="7">
        <v>0</v>
      </c>
      <c r="D57" s="7">
        <f t="shared" si="1"/>
        <v>2451</v>
      </c>
      <c r="E57" s="7">
        <v>2569</v>
      </c>
      <c r="F57" s="7">
        <v>7</v>
      </c>
      <c r="G57" s="7">
        <f t="shared" si="2"/>
        <v>2576</v>
      </c>
      <c r="H57" s="8">
        <f t="shared" si="3"/>
        <v>4.814361485108119</v>
      </c>
      <c r="I57" s="8">
        <f t="shared" si="3"/>
        <v>0</v>
      </c>
      <c r="J57" s="9">
        <f t="shared" si="3"/>
        <v>5.099959200326397</v>
      </c>
    </row>
    <row r="58" spans="1:10" ht="15">
      <c r="A58" s="10" t="s">
        <v>47</v>
      </c>
      <c r="B58" s="3">
        <v>7185</v>
      </c>
      <c r="C58" s="3">
        <v>44</v>
      </c>
      <c r="D58" s="3">
        <f t="shared" si="1"/>
        <v>7229</v>
      </c>
      <c r="E58" s="3">
        <v>6201</v>
      </c>
      <c r="F58" s="3">
        <v>37</v>
      </c>
      <c r="G58" s="3">
        <f t="shared" si="2"/>
        <v>6238</v>
      </c>
      <c r="H58" s="4">
        <f t="shared" si="3"/>
        <v>-13.695198329853861</v>
      </c>
      <c r="I58" s="4">
        <f t="shared" si="3"/>
        <v>-15.909090909090908</v>
      </c>
      <c r="J58" s="5">
        <f t="shared" si="3"/>
        <v>-13.708673398810348</v>
      </c>
    </row>
    <row r="59" spans="1:10" ht="15">
      <c r="A59" s="6" t="s">
        <v>56</v>
      </c>
      <c r="B59" s="7">
        <v>281</v>
      </c>
      <c r="C59" s="7">
        <v>3</v>
      </c>
      <c r="D59" s="7">
        <f t="shared" si="1"/>
        <v>284</v>
      </c>
      <c r="E59" s="7">
        <v>411</v>
      </c>
      <c r="F59" s="7">
        <v>84</v>
      </c>
      <c r="G59" s="7">
        <f t="shared" si="2"/>
        <v>495</v>
      </c>
      <c r="H59" s="8">
        <f t="shared" si="3"/>
        <v>46.263345195729535</v>
      </c>
      <c r="I59" s="8">
        <f t="shared" si="3"/>
        <v>2700</v>
      </c>
      <c r="J59" s="9">
        <f t="shared" si="3"/>
        <v>74.29577464788733</v>
      </c>
    </row>
    <row r="60" spans="1:10" ht="15">
      <c r="A60" s="10" t="s">
        <v>57</v>
      </c>
      <c r="B60" s="3">
        <v>99</v>
      </c>
      <c r="C60" s="3">
        <v>41</v>
      </c>
      <c r="D60" s="3">
        <f>B60+C60</f>
        <v>140</v>
      </c>
      <c r="E60" s="3">
        <v>189</v>
      </c>
      <c r="F60" s="3">
        <v>211</v>
      </c>
      <c r="G60" s="3">
        <f>E60+F60</f>
        <v>400</v>
      </c>
      <c r="H60" s="4">
        <f t="shared" si="3"/>
        <v>90.9090909090909</v>
      </c>
      <c r="I60" s="4">
        <f t="shared" si="3"/>
        <v>414.6341463414634</v>
      </c>
      <c r="J60" s="5">
        <f t="shared" si="3"/>
        <v>185.71428571428572</v>
      </c>
    </row>
    <row r="61" spans="1:11" ht="15">
      <c r="A61" s="11" t="s">
        <v>48</v>
      </c>
      <c r="B61" s="12">
        <f>B62-SUM(B6+B10+B20+B32+B59+B60+B5)</f>
        <v>205469</v>
      </c>
      <c r="C61" s="12">
        <f>C62-SUM(C6+C10+C20+C32+C59+C60+C5)</f>
        <v>47066</v>
      </c>
      <c r="D61" s="12">
        <f>D62-SUM(D6+D10+D20+D32+D59+D60+D5)</f>
        <v>252535</v>
      </c>
      <c r="E61" s="12">
        <f>E62-SUM(E6+E10+E20+E32+E59+E60+E5)</f>
        <v>247473</v>
      </c>
      <c r="F61" s="12">
        <f>F62-SUM(F6+F10+F20+F32+F59+F60+F5)</f>
        <v>95261</v>
      </c>
      <c r="G61" s="12">
        <f>G62-SUM(G6+G10+G20+G32+G59+G60+G5)</f>
        <v>342734</v>
      </c>
      <c r="H61" s="13">
        <f>+_xlfn.IFERROR(((E61-B61)/B61)*100,0)</f>
        <v>20.442986533248327</v>
      </c>
      <c r="I61" s="13">
        <f>+_xlfn.IFERROR(((F61-C61)/C61)*100,0)</f>
        <v>102.39875918922365</v>
      </c>
      <c r="J61" s="31">
        <f>+_xlfn.IFERROR(((G61-D61)/D61)*100,0)</f>
        <v>35.71742530738313</v>
      </c>
      <c r="K61" s="33"/>
    </row>
    <row r="62" spans="1:10" ht="15">
      <c r="A62" s="14" t="s">
        <v>49</v>
      </c>
      <c r="B62" s="15">
        <f>SUM(B4:B60)</f>
        <v>293677</v>
      </c>
      <c r="C62" s="15">
        <f>SUM(C4:C60)</f>
        <v>146329</v>
      </c>
      <c r="D62" s="15">
        <f>SUM(D4:D60)</f>
        <v>440006</v>
      </c>
      <c r="E62" s="15">
        <f>SUM(E4:E60)</f>
        <v>364971</v>
      </c>
      <c r="F62" s="15">
        <f>SUM(F4:F60)</f>
        <v>283707</v>
      </c>
      <c r="G62" s="15">
        <f>SUM(G4:G60)</f>
        <v>648678</v>
      </c>
      <c r="H62" s="16">
        <f>+_xlfn.IFERROR(((E62-B62)/B62)*100,0)</f>
        <v>24.276330798802768</v>
      </c>
      <c r="I62" s="16">
        <f>+_xlfn.IFERROR(((F62-C62)/C62)*100,0)</f>
        <v>93.88296236562815</v>
      </c>
      <c r="J62" s="17">
        <f>+_xlfn.IFERROR(((G62-D62)/D62)*100,0)</f>
        <v>47.42480784352941</v>
      </c>
    </row>
    <row r="63" spans="1:10" ht="15">
      <c r="A63" s="39" t="s">
        <v>50</v>
      </c>
      <c r="B63" s="18"/>
      <c r="C63" s="18"/>
      <c r="D63" s="40">
        <v>98048</v>
      </c>
      <c r="E63" s="18"/>
      <c r="F63" s="18"/>
      <c r="G63" s="40">
        <v>173191</v>
      </c>
      <c r="H63" s="41"/>
      <c r="I63" s="41"/>
      <c r="J63" s="42">
        <f>+_xlfn.IFERROR(((G63-D63)/D63)*100,0)</f>
        <v>76.63899314621409</v>
      </c>
    </row>
    <row r="64" spans="1:10" ht="15">
      <c r="A64" s="14" t="s">
        <v>51</v>
      </c>
      <c r="B64" s="15"/>
      <c r="C64" s="15"/>
      <c r="D64" s="15">
        <f>+D62+D63</f>
        <v>538054</v>
      </c>
      <c r="E64" s="15"/>
      <c r="F64" s="15"/>
      <c r="G64" s="15">
        <f>+G62+G63</f>
        <v>821869</v>
      </c>
      <c r="H64" s="43"/>
      <c r="I64" s="43"/>
      <c r="J64" s="44">
        <f>+_xlfn.IFERROR(((G64-D64)/D64)*100,0)</f>
        <v>52.748423020737704</v>
      </c>
    </row>
    <row r="65" spans="1:10" ht="15">
      <c r="A65" s="54"/>
      <c r="B65" s="55"/>
      <c r="C65" s="55"/>
      <c r="D65" s="55"/>
      <c r="E65" s="55"/>
      <c r="F65" s="55"/>
      <c r="G65" s="55"/>
      <c r="H65" s="55"/>
      <c r="I65" s="55"/>
      <c r="J65" s="56"/>
    </row>
    <row r="66" spans="1:10" ht="15.75" thickBot="1">
      <c r="A66" s="57"/>
      <c r="B66" s="58"/>
      <c r="C66" s="58"/>
      <c r="D66" s="58"/>
      <c r="E66" s="58"/>
      <c r="F66" s="58"/>
      <c r="G66" s="58"/>
      <c r="H66" s="58"/>
      <c r="I66" s="58"/>
      <c r="J66" s="59"/>
    </row>
    <row r="67" spans="1:10" ht="48.75" customHeight="1">
      <c r="A67" s="60" t="s">
        <v>71</v>
      </c>
      <c r="B67" s="60"/>
      <c r="C67" s="60"/>
      <c r="D67" s="60"/>
      <c r="E67" s="60"/>
      <c r="F67" s="60"/>
      <c r="G67" s="60"/>
      <c r="H67" s="60"/>
      <c r="I67" s="60"/>
      <c r="J67" s="60"/>
    </row>
    <row r="68" ht="15">
      <c r="A68" s="36"/>
    </row>
    <row r="69" spans="8:10" ht="15">
      <c r="H69" s="35"/>
      <c r="I69" s="35"/>
      <c r="J69" s="35"/>
    </row>
    <row r="70" spans="8:10" ht="15">
      <c r="H70" s="35"/>
      <c r="I70" s="35"/>
      <c r="J70" s="35"/>
    </row>
    <row r="71" spans="8:10" ht="15">
      <c r="H71" s="35"/>
      <c r="I71" s="35"/>
      <c r="J71" s="35"/>
    </row>
    <row r="72" spans="8:10" ht="15">
      <c r="H72" s="35"/>
      <c r="I72" s="35"/>
      <c r="J72" s="35"/>
    </row>
  </sheetData>
  <sheetProtection/>
  <mergeCells count="8">
    <mergeCell ref="A65:J65"/>
    <mergeCell ref="A66:J66"/>
    <mergeCell ref="A67:J67"/>
    <mergeCell ref="A1:J1"/>
    <mergeCell ref="A2:A3"/>
    <mergeCell ref="B2:D2"/>
    <mergeCell ref="E2:G2"/>
    <mergeCell ref="H2:J2"/>
  </mergeCells>
  <conditionalFormatting sqref="B6:C7 E6:G7">
    <cfRule type="cellIs" priority="13" dxfId="0" operator="equal">
      <formula>0</formula>
    </cfRule>
  </conditionalFormatting>
  <conditionalFormatting sqref="B8:C47 E8:G47">
    <cfRule type="cellIs" priority="11" dxfId="0" operator="equal">
      <formula>0</formula>
    </cfRule>
  </conditionalFormatting>
  <conditionalFormatting sqref="D4:D5">
    <cfRule type="cellIs" priority="9" dxfId="0" operator="equal">
      <formula>0</formula>
    </cfRule>
  </conditionalFormatting>
  <conditionalFormatting sqref="H49:J60">
    <cfRule type="cellIs" priority="5" dxfId="0" operator="equal">
      <formula>0</formula>
    </cfRule>
  </conditionalFormatting>
  <conditionalFormatting sqref="D48:D60">
    <cfRule type="cellIs" priority="4" dxfId="0" operator="equal">
      <formula>0</formula>
    </cfRule>
  </conditionalFormatting>
  <conditionalFormatting sqref="E48:F48">
    <cfRule type="cellIs" priority="3" dxfId="0" operator="equal">
      <formula>0</formula>
    </cfRule>
  </conditionalFormatting>
  <conditionalFormatting sqref="G48">
    <cfRule type="cellIs" priority="2" dxfId="0" operator="equal">
      <formula>0</formula>
    </cfRule>
  </conditionalFormatting>
  <conditionalFormatting sqref="H48:J48">
    <cfRule type="cellIs" priority="1" dxfId="0" operator="equal">
      <formula>0</formula>
    </cfRule>
  </conditionalFormatting>
  <conditionalFormatting sqref="D6:D7">
    <cfRule type="cellIs" priority="8" dxfId="0" operator="equal">
      <formula>0</formula>
    </cfRule>
  </conditionalFormatting>
  <conditionalFormatting sqref="D8:D47">
    <cfRule type="cellIs" priority="7" dxfId="0" operator="equal">
      <formula>0</formula>
    </cfRule>
  </conditionalFormatting>
  <conditionalFormatting sqref="B48:C60 E49:G60">
    <cfRule type="cellIs" priority="6" dxfId="0" operator="equal">
      <formula>0</formula>
    </cfRule>
  </conditionalFormatting>
  <conditionalFormatting sqref="H4:J5">
    <cfRule type="cellIs" priority="14" dxfId="0" operator="equal">
      <formula>0</formula>
    </cfRule>
  </conditionalFormatting>
  <conditionalFormatting sqref="B4:C5 E4:G5">
    <cfRule type="cellIs" priority="15" dxfId="0" operator="equal">
      <formula>0</formula>
    </cfRule>
  </conditionalFormatting>
  <conditionalFormatting sqref="H6:J7">
    <cfRule type="cellIs" priority="12" dxfId="0" operator="equal">
      <formula>0</formula>
    </cfRule>
  </conditionalFormatting>
  <conditionalFormatting sqref="H8:J47">
    <cfRule type="cellIs" priority="10"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2" r:id="rId1"/>
</worksheet>
</file>

<file path=xl/worksheets/sheet3.xml><?xml version="1.0" encoding="utf-8"?>
<worksheet xmlns="http://schemas.openxmlformats.org/spreadsheetml/2006/main" xmlns:r="http://schemas.openxmlformats.org/officeDocument/2006/relationships">
  <sheetPr>
    <pageSetUpPr fitToPage="1"/>
  </sheetPr>
  <dimension ref="A1:J67"/>
  <sheetViews>
    <sheetView zoomScale="55" zoomScaleNormal="55" zoomScalePageLayoutView="0" workbookViewId="0" topLeftCell="A1">
      <selection activeCell="E4" sqref="E4:F60"/>
    </sheetView>
  </sheetViews>
  <sheetFormatPr defaultColWidth="9.140625" defaultRowHeight="15"/>
  <cols>
    <col min="1" max="1" width="34.00390625" style="0" bestFit="1" customWidth="1"/>
    <col min="2" max="10" width="14.28125" style="0" customWidth="1"/>
  </cols>
  <sheetData>
    <row r="1" spans="1:10" ht="24.75" customHeight="1">
      <c r="A1" s="61" t="s">
        <v>63</v>
      </c>
      <c r="B1" s="62"/>
      <c r="C1" s="62"/>
      <c r="D1" s="62"/>
      <c r="E1" s="62"/>
      <c r="F1" s="62"/>
      <c r="G1" s="62"/>
      <c r="H1" s="62"/>
      <c r="I1" s="62"/>
      <c r="J1" s="63"/>
    </row>
    <row r="2" spans="1:10" ht="27" customHeight="1">
      <c r="A2" s="69" t="s">
        <v>1</v>
      </c>
      <c r="B2" s="66" t="s">
        <v>74</v>
      </c>
      <c r="C2" s="66"/>
      <c r="D2" s="66"/>
      <c r="E2" s="66" t="s">
        <v>77</v>
      </c>
      <c r="F2" s="66"/>
      <c r="G2" s="66"/>
      <c r="H2" s="67" t="s">
        <v>76</v>
      </c>
      <c r="I2" s="67"/>
      <c r="J2" s="68"/>
    </row>
    <row r="3" spans="1:10" ht="15">
      <c r="A3" s="70"/>
      <c r="B3" s="1" t="s">
        <v>2</v>
      </c>
      <c r="C3" s="1" t="s">
        <v>3</v>
      </c>
      <c r="D3" s="1" t="s">
        <v>4</v>
      </c>
      <c r="E3" s="1" t="s">
        <v>2</v>
      </c>
      <c r="F3" s="1" t="s">
        <v>3</v>
      </c>
      <c r="G3" s="1" t="s">
        <v>4</v>
      </c>
      <c r="H3" s="1" t="s">
        <v>2</v>
      </c>
      <c r="I3" s="1" t="s">
        <v>3</v>
      </c>
      <c r="J3" s="2" t="s">
        <v>4</v>
      </c>
    </row>
    <row r="4" spans="1:10" ht="15">
      <c r="A4" s="10" t="s">
        <v>5</v>
      </c>
      <c r="B4" s="3">
        <v>75</v>
      </c>
      <c r="C4" s="3">
        <v>9712</v>
      </c>
      <c r="D4" s="3">
        <f>B4+C4</f>
        <v>9787</v>
      </c>
      <c r="E4" s="3">
        <v>8</v>
      </c>
      <c r="F4" s="3">
        <v>1396</v>
      </c>
      <c r="G4" s="3">
        <f>E4+F4</f>
        <v>1404</v>
      </c>
      <c r="H4" s="4">
        <f aca="true" t="shared" si="0" ref="H4:J19">+_xlfn.IFERROR(((E4-B4)/B4)*100,)</f>
        <v>-89.33333333333333</v>
      </c>
      <c r="I4" s="4">
        <f t="shared" si="0"/>
        <v>-85.62602965403624</v>
      </c>
      <c r="J4" s="52">
        <f t="shared" si="0"/>
        <v>-85.6544395626852</v>
      </c>
    </row>
    <row r="5" spans="1:10" ht="15">
      <c r="A5" s="6" t="s">
        <v>68</v>
      </c>
      <c r="B5" s="7">
        <v>27020</v>
      </c>
      <c r="C5" s="7">
        <v>72666</v>
      </c>
      <c r="D5" s="7">
        <f>B5+C5</f>
        <v>99686</v>
      </c>
      <c r="E5" s="7">
        <v>49587</v>
      </c>
      <c r="F5" s="7">
        <v>137752</v>
      </c>
      <c r="G5" s="7">
        <f>E5+F5</f>
        <v>187339</v>
      </c>
      <c r="H5" s="8">
        <f t="shared" si="0"/>
        <v>83.51961509992599</v>
      </c>
      <c r="I5" s="8">
        <f t="shared" si="0"/>
        <v>89.56871163955633</v>
      </c>
      <c r="J5" s="9">
        <f t="shared" si="0"/>
        <v>87.9290973657284</v>
      </c>
    </row>
    <row r="6" spans="1:10" ht="15">
      <c r="A6" s="10" t="s">
        <v>52</v>
      </c>
      <c r="B6" s="3">
        <v>44014</v>
      </c>
      <c r="C6" s="3">
        <v>23462</v>
      </c>
      <c r="D6" s="3">
        <f aca="true" t="shared" si="1" ref="D6:D60">B6+C6</f>
        <v>67476</v>
      </c>
      <c r="E6" s="3">
        <v>46311</v>
      </c>
      <c r="F6" s="3">
        <v>46373</v>
      </c>
      <c r="G6" s="3">
        <f aca="true" t="shared" si="2" ref="G6:G60">E6+F6</f>
        <v>92684</v>
      </c>
      <c r="H6" s="53">
        <f t="shared" si="0"/>
        <v>5.218794020084518</v>
      </c>
      <c r="I6" s="4">
        <f t="shared" si="0"/>
        <v>97.65152160941096</v>
      </c>
      <c r="J6" s="5">
        <f t="shared" si="0"/>
        <v>37.35846819609935</v>
      </c>
    </row>
    <row r="7" spans="1:10" ht="15">
      <c r="A7" s="6" t="s">
        <v>6</v>
      </c>
      <c r="B7" s="7">
        <v>16957</v>
      </c>
      <c r="C7" s="7">
        <v>2831</v>
      </c>
      <c r="D7" s="7">
        <f t="shared" si="1"/>
        <v>19788</v>
      </c>
      <c r="E7" s="7">
        <v>22295</v>
      </c>
      <c r="F7" s="7">
        <v>6590</v>
      </c>
      <c r="G7" s="7">
        <f t="shared" si="2"/>
        <v>28885</v>
      </c>
      <c r="H7" s="8">
        <f t="shared" si="0"/>
        <v>31.47962493365572</v>
      </c>
      <c r="I7" s="8">
        <f t="shared" si="0"/>
        <v>132.77993641822678</v>
      </c>
      <c r="J7" s="9">
        <f t="shared" si="0"/>
        <v>45.97230644835253</v>
      </c>
    </row>
    <row r="8" spans="1:10" ht="15">
      <c r="A8" s="10" t="s">
        <v>7</v>
      </c>
      <c r="B8" s="3">
        <v>15192</v>
      </c>
      <c r="C8" s="3">
        <v>2956</v>
      </c>
      <c r="D8" s="3">
        <f t="shared" si="1"/>
        <v>18148</v>
      </c>
      <c r="E8" s="3">
        <v>18422</v>
      </c>
      <c r="F8" s="3">
        <v>9430</v>
      </c>
      <c r="G8" s="3">
        <f t="shared" si="2"/>
        <v>27852</v>
      </c>
      <c r="H8" s="4">
        <f t="shared" si="0"/>
        <v>21.26119010005266</v>
      </c>
      <c r="I8" s="4">
        <f t="shared" si="0"/>
        <v>219.01217861975644</v>
      </c>
      <c r="J8" s="5">
        <f t="shared" si="0"/>
        <v>53.47145690985232</v>
      </c>
    </row>
    <row r="9" spans="1:10" ht="15">
      <c r="A9" s="6" t="s">
        <v>8</v>
      </c>
      <c r="B9" s="7">
        <v>11277</v>
      </c>
      <c r="C9" s="7">
        <v>16503</v>
      </c>
      <c r="D9" s="7">
        <f t="shared" si="1"/>
        <v>27780</v>
      </c>
      <c r="E9" s="7">
        <v>17612</v>
      </c>
      <c r="F9" s="7">
        <v>48073</v>
      </c>
      <c r="G9" s="7">
        <f t="shared" si="2"/>
        <v>65685</v>
      </c>
      <c r="H9" s="8">
        <f t="shared" si="0"/>
        <v>56.17628801986344</v>
      </c>
      <c r="I9" s="8">
        <f t="shared" si="0"/>
        <v>191.29855177846454</v>
      </c>
      <c r="J9" s="9">
        <f t="shared" si="0"/>
        <v>136.44708423326134</v>
      </c>
    </row>
    <row r="10" spans="1:10" ht="15">
      <c r="A10" s="10" t="s">
        <v>53</v>
      </c>
      <c r="B10" s="3">
        <v>934</v>
      </c>
      <c r="C10" s="3">
        <v>371</v>
      </c>
      <c r="D10" s="3">
        <f t="shared" si="1"/>
        <v>1305</v>
      </c>
      <c r="E10" s="3">
        <v>1480</v>
      </c>
      <c r="F10" s="3">
        <v>733</v>
      </c>
      <c r="G10" s="3">
        <f t="shared" si="2"/>
        <v>2213</v>
      </c>
      <c r="H10" s="4">
        <f t="shared" si="0"/>
        <v>58.45824411134903</v>
      </c>
      <c r="I10" s="4">
        <f t="shared" si="0"/>
        <v>97.57412398921834</v>
      </c>
      <c r="J10" s="5">
        <f t="shared" si="0"/>
        <v>69.57854406130268</v>
      </c>
    </row>
    <row r="11" spans="1:10" ht="15">
      <c r="A11" s="6" t="s">
        <v>9</v>
      </c>
      <c r="B11" s="7">
        <v>3248</v>
      </c>
      <c r="C11" s="7">
        <v>657</v>
      </c>
      <c r="D11" s="7">
        <f t="shared" si="1"/>
        <v>3905</v>
      </c>
      <c r="E11" s="7">
        <v>4207</v>
      </c>
      <c r="F11" s="7">
        <v>5291</v>
      </c>
      <c r="G11" s="7">
        <f t="shared" si="2"/>
        <v>9498</v>
      </c>
      <c r="H11" s="8">
        <f t="shared" si="0"/>
        <v>29.52586206896552</v>
      </c>
      <c r="I11" s="8">
        <f t="shared" si="0"/>
        <v>705.3272450532725</v>
      </c>
      <c r="J11" s="9">
        <f t="shared" si="0"/>
        <v>143.22663252240716</v>
      </c>
    </row>
    <row r="12" spans="1:10" ht="15">
      <c r="A12" s="10" t="s">
        <v>10</v>
      </c>
      <c r="B12" s="3">
        <v>4128</v>
      </c>
      <c r="C12" s="3">
        <v>1074</v>
      </c>
      <c r="D12" s="3">
        <f t="shared" si="1"/>
        <v>5202</v>
      </c>
      <c r="E12" s="3">
        <v>5489</v>
      </c>
      <c r="F12" s="3">
        <v>3602</v>
      </c>
      <c r="G12" s="3">
        <f t="shared" si="2"/>
        <v>9091</v>
      </c>
      <c r="H12" s="4">
        <f t="shared" si="0"/>
        <v>32.96996124031008</v>
      </c>
      <c r="I12" s="4">
        <f t="shared" si="0"/>
        <v>235.38175046554937</v>
      </c>
      <c r="J12" s="5">
        <f t="shared" si="0"/>
        <v>74.7597078046905</v>
      </c>
    </row>
    <row r="13" spans="1:10" ht="15">
      <c r="A13" s="6" t="s">
        <v>11</v>
      </c>
      <c r="B13" s="7">
        <v>7806</v>
      </c>
      <c r="C13" s="7">
        <v>697</v>
      </c>
      <c r="D13" s="7">
        <f t="shared" si="1"/>
        <v>8503</v>
      </c>
      <c r="E13" s="7">
        <v>10617</v>
      </c>
      <c r="F13" s="7">
        <v>2814</v>
      </c>
      <c r="G13" s="7">
        <f t="shared" si="2"/>
        <v>13431</v>
      </c>
      <c r="H13" s="8">
        <f t="shared" si="0"/>
        <v>36.01076095311299</v>
      </c>
      <c r="I13" s="8">
        <f t="shared" si="0"/>
        <v>303.7302725968436</v>
      </c>
      <c r="J13" s="9">
        <f t="shared" si="0"/>
        <v>57.95601552393273</v>
      </c>
    </row>
    <row r="14" spans="1:10" ht="15">
      <c r="A14" s="10" t="s">
        <v>12</v>
      </c>
      <c r="B14" s="3">
        <v>6253</v>
      </c>
      <c r="C14" s="3">
        <v>177</v>
      </c>
      <c r="D14" s="3">
        <f t="shared" si="1"/>
        <v>6430</v>
      </c>
      <c r="E14" s="3">
        <v>7601</v>
      </c>
      <c r="F14" s="3">
        <v>1079</v>
      </c>
      <c r="G14" s="3">
        <f t="shared" si="2"/>
        <v>8680</v>
      </c>
      <c r="H14" s="4">
        <f t="shared" si="0"/>
        <v>21.557652326883094</v>
      </c>
      <c r="I14" s="4">
        <f t="shared" si="0"/>
        <v>509.60451977401135</v>
      </c>
      <c r="J14" s="5">
        <f t="shared" si="0"/>
        <v>34.99222395023328</v>
      </c>
    </row>
    <row r="15" spans="1:10" ht="15">
      <c r="A15" s="6" t="s">
        <v>13</v>
      </c>
      <c r="B15" s="7">
        <v>2343</v>
      </c>
      <c r="C15" s="7">
        <v>14</v>
      </c>
      <c r="D15" s="7">
        <f t="shared" si="1"/>
        <v>2357</v>
      </c>
      <c r="E15" s="7">
        <v>2665</v>
      </c>
      <c r="F15" s="7">
        <v>29</v>
      </c>
      <c r="G15" s="7">
        <f t="shared" si="2"/>
        <v>2694</v>
      </c>
      <c r="H15" s="8">
        <f t="shared" si="0"/>
        <v>13.743064447289798</v>
      </c>
      <c r="I15" s="8">
        <f t="shared" si="0"/>
        <v>107.14285714285714</v>
      </c>
      <c r="J15" s="9">
        <f t="shared" si="0"/>
        <v>14.29783623249894</v>
      </c>
    </row>
    <row r="16" spans="1:10" ht="15">
      <c r="A16" s="10" t="s">
        <v>14</v>
      </c>
      <c r="B16" s="3">
        <v>4658</v>
      </c>
      <c r="C16" s="3">
        <v>156</v>
      </c>
      <c r="D16" s="3">
        <f t="shared" si="1"/>
        <v>4814</v>
      </c>
      <c r="E16" s="3">
        <v>6347</v>
      </c>
      <c r="F16" s="3">
        <v>962</v>
      </c>
      <c r="G16" s="3">
        <f t="shared" si="2"/>
        <v>7309</v>
      </c>
      <c r="H16" s="4">
        <f t="shared" si="0"/>
        <v>36.2601975096608</v>
      </c>
      <c r="I16" s="4">
        <f t="shared" si="0"/>
        <v>516.6666666666667</v>
      </c>
      <c r="J16" s="5">
        <f t="shared" si="0"/>
        <v>51.82800166181969</v>
      </c>
    </row>
    <row r="17" spans="1:10" ht="15">
      <c r="A17" s="6" t="s">
        <v>15</v>
      </c>
      <c r="B17" s="7">
        <v>418</v>
      </c>
      <c r="C17" s="7">
        <v>0</v>
      </c>
      <c r="D17" s="7">
        <f t="shared" si="1"/>
        <v>418</v>
      </c>
      <c r="E17" s="7">
        <v>614</v>
      </c>
      <c r="F17" s="7">
        <v>1</v>
      </c>
      <c r="G17" s="7">
        <f t="shared" si="2"/>
        <v>615</v>
      </c>
      <c r="H17" s="8">
        <f t="shared" si="0"/>
        <v>46.889952153110045</v>
      </c>
      <c r="I17" s="8">
        <f t="shared" si="0"/>
        <v>0</v>
      </c>
      <c r="J17" s="9">
        <f t="shared" si="0"/>
        <v>47.12918660287082</v>
      </c>
    </row>
    <row r="18" spans="1:10" ht="15">
      <c r="A18" s="10" t="s">
        <v>16</v>
      </c>
      <c r="B18" s="3">
        <v>797</v>
      </c>
      <c r="C18" s="3">
        <v>0</v>
      </c>
      <c r="D18" s="3">
        <f t="shared" si="1"/>
        <v>797</v>
      </c>
      <c r="E18" s="3">
        <v>582</v>
      </c>
      <c r="F18" s="3">
        <v>0</v>
      </c>
      <c r="G18" s="3">
        <f t="shared" si="2"/>
        <v>582</v>
      </c>
      <c r="H18" s="4">
        <f t="shared" si="0"/>
        <v>-26.97616060225847</v>
      </c>
      <c r="I18" s="4">
        <f t="shared" si="0"/>
        <v>0</v>
      </c>
      <c r="J18" s="5">
        <f t="shared" si="0"/>
        <v>-26.97616060225847</v>
      </c>
    </row>
    <row r="19" spans="1:10" ht="15">
      <c r="A19" s="6" t="s">
        <v>17</v>
      </c>
      <c r="B19" s="7">
        <v>261</v>
      </c>
      <c r="C19" s="7">
        <v>69</v>
      </c>
      <c r="D19" s="7">
        <f t="shared" si="1"/>
        <v>330</v>
      </c>
      <c r="E19" s="7">
        <v>314</v>
      </c>
      <c r="F19" s="7">
        <v>25</v>
      </c>
      <c r="G19" s="7">
        <f t="shared" si="2"/>
        <v>339</v>
      </c>
      <c r="H19" s="8">
        <f t="shared" si="0"/>
        <v>20.306513409961685</v>
      </c>
      <c r="I19" s="8">
        <f t="shared" si="0"/>
        <v>-63.76811594202898</v>
      </c>
      <c r="J19" s="9">
        <f t="shared" si="0"/>
        <v>2.727272727272727</v>
      </c>
    </row>
    <row r="20" spans="1:10" ht="15">
      <c r="A20" s="10" t="s">
        <v>54</v>
      </c>
      <c r="B20" s="3">
        <v>0</v>
      </c>
      <c r="C20" s="3">
        <v>0</v>
      </c>
      <c r="D20" s="3">
        <f t="shared" si="1"/>
        <v>0</v>
      </c>
      <c r="E20" s="3">
        <v>0</v>
      </c>
      <c r="F20" s="3">
        <v>0</v>
      </c>
      <c r="G20" s="3">
        <f t="shared" si="2"/>
        <v>0</v>
      </c>
      <c r="H20" s="4">
        <f aca="true" t="shared" si="3" ref="H20:J60">+_xlfn.IFERROR(((E20-B20)/B20)*100,)</f>
        <v>0</v>
      </c>
      <c r="I20" s="4">
        <f t="shared" si="3"/>
        <v>0</v>
      </c>
      <c r="J20" s="5">
        <f t="shared" si="3"/>
        <v>0</v>
      </c>
    </row>
    <row r="21" spans="1:10" ht="15">
      <c r="A21" s="6" t="s">
        <v>18</v>
      </c>
      <c r="B21" s="7">
        <v>556</v>
      </c>
      <c r="C21" s="7">
        <v>0</v>
      </c>
      <c r="D21" s="7">
        <f t="shared" si="1"/>
        <v>556</v>
      </c>
      <c r="E21" s="7">
        <v>822</v>
      </c>
      <c r="F21" s="7">
        <v>17</v>
      </c>
      <c r="G21" s="7">
        <f t="shared" si="2"/>
        <v>839</v>
      </c>
      <c r="H21" s="8">
        <f t="shared" si="3"/>
        <v>47.84172661870504</v>
      </c>
      <c r="I21" s="8">
        <f t="shared" si="3"/>
        <v>0</v>
      </c>
      <c r="J21" s="9">
        <f t="shared" si="3"/>
        <v>50.89928057553957</v>
      </c>
    </row>
    <row r="22" spans="1:10" ht="15">
      <c r="A22" s="10" t="s">
        <v>19</v>
      </c>
      <c r="B22" s="3">
        <v>0</v>
      </c>
      <c r="C22" s="3">
        <v>0</v>
      </c>
      <c r="D22" s="3">
        <f t="shared" si="1"/>
        <v>0</v>
      </c>
      <c r="E22" s="3">
        <v>0</v>
      </c>
      <c r="F22" s="3">
        <v>0</v>
      </c>
      <c r="G22" s="3">
        <f t="shared" si="2"/>
        <v>0</v>
      </c>
      <c r="H22" s="4">
        <f t="shared" si="3"/>
        <v>0</v>
      </c>
      <c r="I22" s="4">
        <f t="shared" si="3"/>
        <v>0</v>
      </c>
      <c r="J22" s="5">
        <f t="shared" si="3"/>
        <v>0</v>
      </c>
    </row>
    <row r="23" spans="1:10" ht="15">
      <c r="A23" s="6" t="s">
        <v>20</v>
      </c>
      <c r="B23" s="7">
        <v>1680</v>
      </c>
      <c r="C23" s="7">
        <v>0</v>
      </c>
      <c r="D23" s="7">
        <f t="shared" si="1"/>
        <v>1680</v>
      </c>
      <c r="E23" s="7">
        <v>1284</v>
      </c>
      <c r="F23" s="7">
        <v>0</v>
      </c>
      <c r="G23" s="7">
        <f t="shared" si="2"/>
        <v>1284</v>
      </c>
      <c r="H23" s="8">
        <f t="shared" si="3"/>
        <v>-23.57142857142857</v>
      </c>
      <c r="I23" s="8">
        <f t="shared" si="3"/>
        <v>0</v>
      </c>
      <c r="J23" s="9">
        <f t="shared" si="3"/>
        <v>-23.57142857142857</v>
      </c>
    </row>
    <row r="24" spans="1:10" ht="15">
      <c r="A24" s="10" t="s">
        <v>21</v>
      </c>
      <c r="B24" s="3">
        <v>512</v>
      </c>
      <c r="C24" s="3">
        <v>0</v>
      </c>
      <c r="D24" s="3">
        <f t="shared" si="1"/>
        <v>512</v>
      </c>
      <c r="E24" s="3">
        <v>478</v>
      </c>
      <c r="F24" s="3">
        <v>0</v>
      </c>
      <c r="G24" s="3">
        <f t="shared" si="2"/>
        <v>478</v>
      </c>
      <c r="H24" s="4">
        <f t="shared" si="3"/>
        <v>-6.640625</v>
      </c>
      <c r="I24" s="4">
        <f t="shared" si="3"/>
        <v>0</v>
      </c>
      <c r="J24" s="5">
        <f t="shared" si="3"/>
        <v>-6.640625</v>
      </c>
    </row>
    <row r="25" spans="1:10" ht="15">
      <c r="A25" s="6" t="s">
        <v>22</v>
      </c>
      <c r="B25" s="7">
        <v>105</v>
      </c>
      <c r="C25" s="7">
        <v>2</v>
      </c>
      <c r="D25" s="7">
        <f t="shared" si="1"/>
        <v>107</v>
      </c>
      <c r="E25" s="7">
        <v>310</v>
      </c>
      <c r="F25" s="7">
        <v>19</v>
      </c>
      <c r="G25" s="7">
        <f t="shared" si="2"/>
        <v>329</v>
      </c>
      <c r="H25" s="8">
        <f t="shared" si="3"/>
        <v>195.23809523809524</v>
      </c>
      <c r="I25" s="8">
        <f t="shared" si="3"/>
        <v>850</v>
      </c>
      <c r="J25" s="9">
        <f t="shared" si="3"/>
        <v>207.47663551401868</v>
      </c>
    </row>
    <row r="26" spans="1:10" ht="15">
      <c r="A26" s="10" t="s">
        <v>23</v>
      </c>
      <c r="B26" s="3">
        <v>195</v>
      </c>
      <c r="C26" s="3">
        <v>0</v>
      </c>
      <c r="D26" s="3">
        <f t="shared" si="1"/>
        <v>195</v>
      </c>
      <c r="E26" s="3">
        <v>420</v>
      </c>
      <c r="F26" s="3">
        <v>1</v>
      </c>
      <c r="G26" s="3">
        <f t="shared" si="2"/>
        <v>421</v>
      </c>
      <c r="H26" s="4">
        <f t="shared" si="3"/>
        <v>115.38461538461537</v>
      </c>
      <c r="I26" s="4">
        <f t="shared" si="3"/>
        <v>0</v>
      </c>
      <c r="J26" s="5">
        <f t="shared" si="3"/>
        <v>115.89743589743591</v>
      </c>
    </row>
    <row r="27" spans="1:10" ht="15">
      <c r="A27" s="6" t="s">
        <v>24</v>
      </c>
      <c r="B27" s="7">
        <v>0</v>
      </c>
      <c r="C27" s="7">
        <v>0</v>
      </c>
      <c r="D27" s="7">
        <f t="shared" si="1"/>
        <v>0</v>
      </c>
      <c r="E27" s="7">
        <v>0</v>
      </c>
      <c r="F27" s="7">
        <v>0</v>
      </c>
      <c r="G27" s="7">
        <f t="shared" si="2"/>
        <v>0</v>
      </c>
      <c r="H27" s="8">
        <f t="shared" si="3"/>
        <v>0</v>
      </c>
      <c r="I27" s="8">
        <f t="shared" si="3"/>
        <v>0</v>
      </c>
      <c r="J27" s="9">
        <f t="shared" si="3"/>
        <v>0</v>
      </c>
    </row>
    <row r="28" spans="1:10" ht="15">
      <c r="A28" s="10" t="s">
        <v>25</v>
      </c>
      <c r="B28" s="3">
        <v>916</v>
      </c>
      <c r="C28" s="3">
        <v>56</v>
      </c>
      <c r="D28" s="3">
        <f t="shared" si="1"/>
        <v>972</v>
      </c>
      <c r="E28" s="3">
        <v>1436</v>
      </c>
      <c r="F28" s="3">
        <v>159</v>
      </c>
      <c r="G28" s="3">
        <f t="shared" si="2"/>
        <v>1595</v>
      </c>
      <c r="H28" s="4">
        <f t="shared" si="3"/>
        <v>56.76855895196506</v>
      </c>
      <c r="I28" s="4">
        <f t="shared" si="3"/>
        <v>183.92857142857142</v>
      </c>
      <c r="J28" s="5">
        <f t="shared" si="3"/>
        <v>64.09465020576131</v>
      </c>
    </row>
    <row r="29" spans="1:10" ht="15">
      <c r="A29" s="6" t="s">
        <v>26</v>
      </c>
      <c r="B29" s="7">
        <v>3182</v>
      </c>
      <c r="C29" s="7">
        <v>35</v>
      </c>
      <c r="D29" s="7">
        <f t="shared" si="1"/>
        <v>3217</v>
      </c>
      <c r="E29" s="7">
        <v>4475</v>
      </c>
      <c r="F29" s="7">
        <v>329</v>
      </c>
      <c r="G29" s="7">
        <f t="shared" si="2"/>
        <v>4804</v>
      </c>
      <c r="H29" s="8">
        <f t="shared" si="3"/>
        <v>40.634820867379005</v>
      </c>
      <c r="I29" s="8">
        <f t="shared" si="3"/>
        <v>840</v>
      </c>
      <c r="J29" s="9">
        <f t="shared" si="3"/>
        <v>49.33167547404414</v>
      </c>
    </row>
    <row r="30" spans="1:10" ht="15">
      <c r="A30" s="10" t="s">
        <v>27</v>
      </c>
      <c r="B30" s="3">
        <v>1783</v>
      </c>
      <c r="C30" s="3">
        <v>55</v>
      </c>
      <c r="D30" s="3">
        <f t="shared" si="1"/>
        <v>1838</v>
      </c>
      <c r="E30" s="3">
        <v>1638</v>
      </c>
      <c r="F30" s="3">
        <v>113</v>
      </c>
      <c r="G30" s="3">
        <f t="shared" si="2"/>
        <v>1751</v>
      </c>
      <c r="H30" s="4">
        <f t="shared" si="3"/>
        <v>-8.132361189007291</v>
      </c>
      <c r="I30" s="4">
        <f t="shared" si="3"/>
        <v>105.45454545454544</v>
      </c>
      <c r="J30" s="5">
        <f t="shared" si="3"/>
        <v>-4.733405875952122</v>
      </c>
    </row>
    <row r="31" spans="1:10" ht="15">
      <c r="A31" s="6" t="s">
        <v>73</v>
      </c>
      <c r="B31" s="7">
        <v>847</v>
      </c>
      <c r="C31" s="7">
        <v>43</v>
      </c>
      <c r="D31" s="7">
        <f t="shared" si="1"/>
        <v>890</v>
      </c>
      <c r="E31" s="7">
        <v>997</v>
      </c>
      <c r="F31" s="7">
        <v>46</v>
      </c>
      <c r="G31" s="7">
        <f t="shared" si="2"/>
        <v>1043</v>
      </c>
      <c r="H31" s="8">
        <f t="shared" si="3"/>
        <v>17.70956316410862</v>
      </c>
      <c r="I31" s="8">
        <f t="shared" si="3"/>
        <v>6.976744186046512</v>
      </c>
      <c r="J31" s="9">
        <f t="shared" si="3"/>
        <v>17.191011235955056</v>
      </c>
    </row>
    <row r="32" spans="1:10" ht="15">
      <c r="A32" s="10" t="s">
        <v>55</v>
      </c>
      <c r="B32" s="3">
        <v>2</v>
      </c>
      <c r="C32" s="3">
        <v>169</v>
      </c>
      <c r="D32" s="3">
        <f t="shared" si="1"/>
        <v>171</v>
      </c>
      <c r="E32" s="3">
        <v>0</v>
      </c>
      <c r="F32" s="3">
        <v>256</v>
      </c>
      <c r="G32" s="3">
        <f t="shared" si="2"/>
        <v>256</v>
      </c>
      <c r="H32" s="4">
        <f t="shared" si="3"/>
        <v>-100</v>
      </c>
      <c r="I32" s="4">
        <f t="shared" si="3"/>
        <v>51.4792899408284</v>
      </c>
      <c r="J32" s="5">
        <f t="shared" si="3"/>
        <v>49.707602339181285</v>
      </c>
    </row>
    <row r="33" spans="1:10" ht="15">
      <c r="A33" s="6" t="s">
        <v>67</v>
      </c>
      <c r="B33" s="7">
        <v>356</v>
      </c>
      <c r="C33" s="7">
        <v>0</v>
      </c>
      <c r="D33" s="7">
        <f t="shared" si="1"/>
        <v>356</v>
      </c>
      <c r="E33" s="7">
        <v>384</v>
      </c>
      <c r="F33" s="7">
        <v>0</v>
      </c>
      <c r="G33" s="7">
        <f t="shared" si="2"/>
        <v>384</v>
      </c>
      <c r="H33" s="8">
        <f t="shared" si="3"/>
        <v>7.865168539325842</v>
      </c>
      <c r="I33" s="8">
        <f t="shared" si="3"/>
        <v>0</v>
      </c>
      <c r="J33" s="9">
        <f t="shared" si="3"/>
        <v>7.865168539325842</v>
      </c>
    </row>
    <row r="34" spans="1:10" ht="15">
      <c r="A34" s="10" t="s">
        <v>28</v>
      </c>
      <c r="B34" s="3">
        <v>2387</v>
      </c>
      <c r="C34" s="3">
        <v>63</v>
      </c>
      <c r="D34" s="3">
        <f t="shared" si="1"/>
        <v>2450</v>
      </c>
      <c r="E34" s="3">
        <v>3375</v>
      </c>
      <c r="F34" s="3">
        <v>536</v>
      </c>
      <c r="G34" s="3">
        <f t="shared" si="2"/>
        <v>3911</v>
      </c>
      <c r="H34" s="4">
        <f t="shared" si="3"/>
        <v>41.39086719731881</v>
      </c>
      <c r="I34" s="4">
        <f t="shared" si="3"/>
        <v>750.7936507936508</v>
      </c>
      <c r="J34" s="5">
        <f t="shared" si="3"/>
        <v>59.632653061224495</v>
      </c>
    </row>
    <row r="35" spans="1:10" ht="15">
      <c r="A35" s="6" t="s">
        <v>66</v>
      </c>
      <c r="B35" s="7">
        <v>486</v>
      </c>
      <c r="C35" s="7">
        <v>0</v>
      </c>
      <c r="D35" s="7">
        <f t="shared" si="1"/>
        <v>486</v>
      </c>
      <c r="E35" s="7">
        <v>582</v>
      </c>
      <c r="F35" s="7">
        <v>8</v>
      </c>
      <c r="G35" s="7">
        <f t="shared" si="2"/>
        <v>590</v>
      </c>
      <c r="H35" s="8">
        <f t="shared" si="3"/>
        <v>19.753086419753085</v>
      </c>
      <c r="I35" s="8">
        <f t="shared" si="3"/>
        <v>0</v>
      </c>
      <c r="J35" s="9">
        <f t="shared" si="3"/>
        <v>21.39917695473251</v>
      </c>
    </row>
    <row r="36" spans="1:10" ht="15">
      <c r="A36" s="10" t="s">
        <v>29</v>
      </c>
      <c r="B36" s="3">
        <v>139</v>
      </c>
      <c r="C36" s="3">
        <v>8</v>
      </c>
      <c r="D36" s="3">
        <f t="shared" si="1"/>
        <v>147</v>
      </c>
      <c r="E36" s="3">
        <v>192</v>
      </c>
      <c r="F36" s="3">
        <v>48</v>
      </c>
      <c r="G36" s="3">
        <f t="shared" si="2"/>
        <v>240</v>
      </c>
      <c r="H36" s="4">
        <f t="shared" si="3"/>
        <v>38.1294964028777</v>
      </c>
      <c r="I36" s="4">
        <f t="shared" si="3"/>
        <v>500</v>
      </c>
      <c r="J36" s="5">
        <f t="shared" si="3"/>
        <v>63.26530612244898</v>
      </c>
    </row>
    <row r="37" spans="1:10" ht="15">
      <c r="A37" s="6" t="s">
        <v>30</v>
      </c>
      <c r="B37" s="7">
        <v>534</v>
      </c>
      <c r="C37" s="7">
        <v>0</v>
      </c>
      <c r="D37" s="7">
        <f t="shared" si="1"/>
        <v>534</v>
      </c>
      <c r="E37" s="7">
        <v>647</v>
      </c>
      <c r="F37" s="7">
        <v>0</v>
      </c>
      <c r="G37" s="7">
        <f t="shared" si="2"/>
        <v>647</v>
      </c>
      <c r="H37" s="8">
        <f t="shared" si="3"/>
        <v>21.161048689138575</v>
      </c>
      <c r="I37" s="8">
        <f t="shared" si="3"/>
        <v>0</v>
      </c>
      <c r="J37" s="9">
        <f t="shared" si="3"/>
        <v>21.161048689138575</v>
      </c>
    </row>
    <row r="38" spans="1:10" ht="15">
      <c r="A38" s="10" t="s">
        <v>31</v>
      </c>
      <c r="B38" s="3">
        <v>1326</v>
      </c>
      <c r="C38" s="3">
        <v>0</v>
      </c>
      <c r="D38" s="3">
        <f t="shared" si="1"/>
        <v>1326</v>
      </c>
      <c r="E38" s="3">
        <v>1538</v>
      </c>
      <c r="F38" s="3">
        <v>0</v>
      </c>
      <c r="G38" s="3">
        <f t="shared" si="2"/>
        <v>1538</v>
      </c>
      <c r="H38" s="4">
        <f t="shared" si="3"/>
        <v>15.987933634992457</v>
      </c>
      <c r="I38" s="4">
        <f t="shared" si="3"/>
        <v>0</v>
      </c>
      <c r="J38" s="5">
        <f t="shared" si="3"/>
        <v>15.987933634992457</v>
      </c>
    </row>
    <row r="39" spans="1:10" ht="15">
      <c r="A39" s="6" t="s">
        <v>32</v>
      </c>
      <c r="B39" s="7">
        <v>99</v>
      </c>
      <c r="C39" s="7">
        <v>2</v>
      </c>
      <c r="D39" s="7">
        <f t="shared" si="1"/>
        <v>101</v>
      </c>
      <c r="E39" s="7">
        <v>252</v>
      </c>
      <c r="F39" s="7">
        <v>0</v>
      </c>
      <c r="G39" s="7">
        <f t="shared" si="2"/>
        <v>252</v>
      </c>
      <c r="H39" s="8">
        <f t="shared" si="3"/>
        <v>154.54545454545453</v>
      </c>
      <c r="I39" s="8">
        <f t="shared" si="3"/>
        <v>-100</v>
      </c>
      <c r="J39" s="9">
        <f t="shared" si="3"/>
        <v>149.5049504950495</v>
      </c>
    </row>
    <row r="40" spans="1:10" ht="15">
      <c r="A40" s="10" t="s">
        <v>33</v>
      </c>
      <c r="B40" s="3">
        <v>3737</v>
      </c>
      <c r="C40" s="3">
        <v>641</v>
      </c>
      <c r="D40" s="3">
        <f t="shared" si="1"/>
        <v>4378</v>
      </c>
      <c r="E40" s="3">
        <v>5533</v>
      </c>
      <c r="F40" s="3">
        <v>1619</v>
      </c>
      <c r="G40" s="3">
        <f t="shared" si="2"/>
        <v>7152</v>
      </c>
      <c r="H40" s="4">
        <f t="shared" si="3"/>
        <v>48.05994112924806</v>
      </c>
      <c r="I40" s="4">
        <f t="shared" si="3"/>
        <v>152.57410296411857</v>
      </c>
      <c r="J40" s="5">
        <f t="shared" si="3"/>
        <v>63.362265874828694</v>
      </c>
    </row>
    <row r="41" spans="1:10" ht="15">
      <c r="A41" s="6" t="s">
        <v>34</v>
      </c>
      <c r="B41" s="7">
        <v>0</v>
      </c>
      <c r="C41" s="7">
        <v>0</v>
      </c>
      <c r="D41" s="7">
        <f t="shared" si="1"/>
        <v>0</v>
      </c>
      <c r="E41" s="7">
        <v>0</v>
      </c>
      <c r="F41" s="7">
        <v>4</v>
      </c>
      <c r="G41" s="7">
        <f t="shared" si="2"/>
        <v>4</v>
      </c>
      <c r="H41" s="8">
        <f t="shared" si="3"/>
        <v>0</v>
      </c>
      <c r="I41" s="8">
        <f t="shared" si="3"/>
        <v>0</v>
      </c>
      <c r="J41" s="9">
        <f t="shared" si="3"/>
        <v>0</v>
      </c>
    </row>
    <row r="42" spans="1:10" ht="15">
      <c r="A42" s="10" t="s">
        <v>35</v>
      </c>
      <c r="B42" s="3">
        <v>1735</v>
      </c>
      <c r="C42" s="3">
        <v>175</v>
      </c>
      <c r="D42" s="3">
        <f t="shared" si="1"/>
        <v>1910</v>
      </c>
      <c r="E42" s="3">
        <v>2421</v>
      </c>
      <c r="F42" s="3">
        <v>421</v>
      </c>
      <c r="G42" s="3">
        <f t="shared" si="2"/>
        <v>2842</v>
      </c>
      <c r="H42" s="4">
        <f t="shared" si="3"/>
        <v>39.538904899135446</v>
      </c>
      <c r="I42" s="4">
        <f t="shared" si="3"/>
        <v>140.57142857142856</v>
      </c>
      <c r="J42" s="5">
        <f t="shared" si="3"/>
        <v>48.795811518324605</v>
      </c>
    </row>
    <row r="43" spans="1:10" ht="15">
      <c r="A43" s="6" t="s">
        <v>36</v>
      </c>
      <c r="B43" s="7">
        <v>1778</v>
      </c>
      <c r="C43" s="7">
        <v>16</v>
      </c>
      <c r="D43" s="7">
        <f t="shared" si="1"/>
        <v>1794</v>
      </c>
      <c r="E43" s="7">
        <v>2086</v>
      </c>
      <c r="F43" s="7">
        <v>35</v>
      </c>
      <c r="G43" s="7">
        <f t="shared" si="2"/>
        <v>2121</v>
      </c>
      <c r="H43" s="38">
        <f t="shared" si="3"/>
        <v>17.322834645669293</v>
      </c>
      <c r="I43" s="8">
        <f t="shared" si="3"/>
        <v>118.75</v>
      </c>
      <c r="J43" s="9">
        <f t="shared" si="3"/>
        <v>18.22742474916388</v>
      </c>
    </row>
    <row r="44" spans="1:10" ht="15">
      <c r="A44" s="10" t="s">
        <v>37</v>
      </c>
      <c r="B44" s="3">
        <v>1932</v>
      </c>
      <c r="C44" s="3">
        <v>0</v>
      </c>
      <c r="D44" s="3">
        <f t="shared" si="1"/>
        <v>1932</v>
      </c>
      <c r="E44" s="3">
        <v>1941</v>
      </c>
      <c r="F44" s="3">
        <v>7</v>
      </c>
      <c r="G44" s="3">
        <f t="shared" si="2"/>
        <v>1948</v>
      </c>
      <c r="H44" s="4">
        <f t="shared" si="3"/>
        <v>0.4658385093167702</v>
      </c>
      <c r="I44" s="4">
        <f t="shared" si="3"/>
        <v>0</v>
      </c>
      <c r="J44" s="5">
        <f t="shared" si="3"/>
        <v>0.8281573498964804</v>
      </c>
    </row>
    <row r="45" spans="1:10" ht="15">
      <c r="A45" s="6" t="s">
        <v>69</v>
      </c>
      <c r="B45" s="7">
        <v>1062</v>
      </c>
      <c r="C45" s="7">
        <v>0</v>
      </c>
      <c r="D45" s="7">
        <f t="shared" si="1"/>
        <v>1062</v>
      </c>
      <c r="E45" s="7">
        <v>1091</v>
      </c>
      <c r="F45" s="7">
        <v>1</v>
      </c>
      <c r="G45" s="7">
        <f t="shared" si="2"/>
        <v>1092</v>
      </c>
      <c r="H45" s="8">
        <f t="shared" si="3"/>
        <v>2.7306967984934087</v>
      </c>
      <c r="I45" s="8">
        <f t="shared" si="3"/>
        <v>0</v>
      </c>
      <c r="J45" s="9">
        <f t="shared" si="3"/>
        <v>2.824858757062147</v>
      </c>
    </row>
    <row r="46" spans="1:10" ht="15">
      <c r="A46" s="10" t="s">
        <v>38</v>
      </c>
      <c r="B46" s="3">
        <v>612</v>
      </c>
      <c r="C46" s="3">
        <v>52</v>
      </c>
      <c r="D46" s="3">
        <f t="shared" si="1"/>
        <v>664</v>
      </c>
      <c r="E46" s="3">
        <v>1270</v>
      </c>
      <c r="F46" s="3">
        <v>78</v>
      </c>
      <c r="G46" s="3">
        <f t="shared" si="2"/>
        <v>1348</v>
      </c>
      <c r="H46" s="4">
        <f t="shared" si="3"/>
        <v>107.51633986928104</v>
      </c>
      <c r="I46" s="4">
        <f t="shared" si="3"/>
        <v>50</v>
      </c>
      <c r="J46" s="5">
        <f t="shared" si="3"/>
        <v>103.01204819277108</v>
      </c>
    </row>
    <row r="47" spans="1:10" ht="15">
      <c r="A47" s="6" t="s">
        <v>39</v>
      </c>
      <c r="B47" s="7">
        <v>1828</v>
      </c>
      <c r="C47" s="7">
        <v>0</v>
      </c>
      <c r="D47" s="7">
        <f t="shared" si="1"/>
        <v>1828</v>
      </c>
      <c r="E47" s="7">
        <v>2562</v>
      </c>
      <c r="F47" s="7">
        <v>17</v>
      </c>
      <c r="G47" s="7">
        <f t="shared" si="2"/>
        <v>2579</v>
      </c>
      <c r="H47" s="8">
        <f t="shared" si="3"/>
        <v>40.153172866520784</v>
      </c>
      <c r="I47" s="8">
        <f t="shared" si="3"/>
        <v>0</v>
      </c>
      <c r="J47" s="9">
        <f t="shared" si="3"/>
        <v>41.08315098468272</v>
      </c>
    </row>
    <row r="48" spans="1:10" ht="15">
      <c r="A48" s="10" t="s">
        <v>75</v>
      </c>
      <c r="B48" s="3"/>
      <c r="C48" s="3"/>
      <c r="D48" s="3">
        <f t="shared" si="1"/>
        <v>0</v>
      </c>
      <c r="E48" s="3">
        <v>590</v>
      </c>
      <c r="F48" s="3">
        <v>2</v>
      </c>
      <c r="G48" s="3">
        <f t="shared" si="2"/>
        <v>592</v>
      </c>
      <c r="H48" s="4">
        <f t="shared" si="3"/>
        <v>0</v>
      </c>
      <c r="I48" s="4">
        <f t="shared" si="3"/>
        <v>0</v>
      </c>
      <c r="J48" s="5">
        <f t="shared" si="3"/>
        <v>0</v>
      </c>
    </row>
    <row r="49" spans="1:10" ht="15">
      <c r="A49" s="6" t="s">
        <v>40</v>
      </c>
      <c r="B49" s="7">
        <v>2722</v>
      </c>
      <c r="C49" s="7">
        <v>225</v>
      </c>
      <c r="D49" s="7">
        <f t="shared" si="1"/>
        <v>2947</v>
      </c>
      <c r="E49" s="7">
        <v>3481</v>
      </c>
      <c r="F49" s="7">
        <v>547</v>
      </c>
      <c r="G49" s="7">
        <f t="shared" si="2"/>
        <v>4028</v>
      </c>
      <c r="H49" s="8">
        <f t="shared" si="3"/>
        <v>27.883908890521674</v>
      </c>
      <c r="I49" s="8">
        <f t="shared" si="3"/>
        <v>143.1111111111111</v>
      </c>
      <c r="J49" s="9">
        <f t="shared" si="3"/>
        <v>36.681370885646416</v>
      </c>
    </row>
    <row r="50" spans="1:10" ht="15">
      <c r="A50" s="10" t="s">
        <v>41</v>
      </c>
      <c r="B50" s="3">
        <v>181</v>
      </c>
      <c r="C50" s="3">
        <v>0</v>
      </c>
      <c r="D50" s="3">
        <f t="shared" si="1"/>
        <v>181</v>
      </c>
      <c r="E50" s="3">
        <v>174</v>
      </c>
      <c r="F50" s="3">
        <v>0</v>
      </c>
      <c r="G50" s="3">
        <f t="shared" si="2"/>
        <v>174</v>
      </c>
      <c r="H50" s="4">
        <f t="shared" si="3"/>
        <v>-3.867403314917127</v>
      </c>
      <c r="I50" s="4">
        <f t="shared" si="3"/>
        <v>0</v>
      </c>
      <c r="J50" s="5">
        <f t="shared" si="3"/>
        <v>-3.867403314917127</v>
      </c>
    </row>
    <row r="51" spans="1:10" ht="15">
      <c r="A51" s="6" t="s">
        <v>42</v>
      </c>
      <c r="B51" s="7">
        <v>192</v>
      </c>
      <c r="C51" s="7">
        <v>0</v>
      </c>
      <c r="D51" s="7">
        <f t="shared" si="1"/>
        <v>192</v>
      </c>
      <c r="E51" s="7">
        <v>284</v>
      </c>
      <c r="F51" s="7">
        <v>0</v>
      </c>
      <c r="G51" s="7">
        <f t="shared" si="2"/>
        <v>284</v>
      </c>
      <c r="H51" s="8">
        <f t="shared" si="3"/>
        <v>47.91666666666667</v>
      </c>
      <c r="I51" s="8">
        <f t="shared" si="3"/>
        <v>0</v>
      </c>
      <c r="J51" s="9">
        <f t="shared" si="3"/>
        <v>47.91666666666667</v>
      </c>
    </row>
    <row r="52" spans="1:10" ht="15">
      <c r="A52" s="10" t="s">
        <v>43</v>
      </c>
      <c r="B52" s="3">
        <v>1216</v>
      </c>
      <c r="C52" s="3">
        <v>12</v>
      </c>
      <c r="D52" s="3">
        <f t="shared" si="1"/>
        <v>1228</v>
      </c>
      <c r="E52" s="3">
        <v>1256</v>
      </c>
      <c r="F52" s="3">
        <v>1</v>
      </c>
      <c r="G52" s="3">
        <f t="shared" si="2"/>
        <v>1257</v>
      </c>
      <c r="H52" s="4">
        <f t="shared" si="3"/>
        <v>3.289473684210526</v>
      </c>
      <c r="I52" s="4">
        <f t="shared" si="3"/>
        <v>-91.66666666666666</v>
      </c>
      <c r="J52" s="5">
        <f t="shared" si="3"/>
        <v>2.3615635179153096</v>
      </c>
    </row>
    <row r="53" spans="1:10" ht="15">
      <c r="A53" s="6" t="s">
        <v>72</v>
      </c>
      <c r="B53" s="7">
        <v>1698</v>
      </c>
      <c r="C53" s="7">
        <v>1</v>
      </c>
      <c r="D53" s="7">
        <f t="shared" si="1"/>
        <v>1699</v>
      </c>
      <c r="E53" s="7">
        <v>1988</v>
      </c>
      <c r="F53" s="7">
        <v>6</v>
      </c>
      <c r="G53" s="7">
        <f t="shared" si="2"/>
        <v>1994</v>
      </c>
      <c r="H53" s="8">
        <f t="shared" si="3"/>
        <v>17.078916372202592</v>
      </c>
      <c r="I53" s="8">
        <f t="shared" si="3"/>
        <v>500</v>
      </c>
      <c r="J53" s="9">
        <f t="shared" si="3"/>
        <v>17.363154796939376</v>
      </c>
    </row>
    <row r="54" spans="1:10" ht="15">
      <c r="A54" s="10" t="s">
        <v>44</v>
      </c>
      <c r="B54" s="3">
        <v>983</v>
      </c>
      <c r="C54" s="3">
        <v>0</v>
      </c>
      <c r="D54" s="3">
        <f t="shared" si="1"/>
        <v>983</v>
      </c>
      <c r="E54" s="3">
        <v>896</v>
      </c>
      <c r="F54" s="3">
        <v>0</v>
      </c>
      <c r="G54" s="3">
        <f t="shared" si="2"/>
        <v>896</v>
      </c>
      <c r="H54" s="4">
        <f t="shared" si="3"/>
        <v>-8.850457782299085</v>
      </c>
      <c r="I54" s="4">
        <f t="shared" si="3"/>
        <v>0</v>
      </c>
      <c r="J54" s="5">
        <f t="shared" si="3"/>
        <v>-8.850457782299085</v>
      </c>
    </row>
    <row r="55" spans="1:10" ht="15">
      <c r="A55" s="6" t="s">
        <v>70</v>
      </c>
      <c r="B55" s="7">
        <v>16</v>
      </c>
      <c r="C55" s="7">
        <v>47</v>
      </c>
      <c r="D55" s="7">
        <f t="shared" si="1"/>
        <v>63</v>
      </c>
      <c r="E55" s="7">
        <v>166</v>
      </c>
      <c r="F55" s="7">
        <v>63</v>
      </c>
      <c r="G55" s="7">
        <f t="shared" si="2"/>
        <v>229</v>
      </c>
      <c r="H55" s="8">
        <f t="shared" si="3"/>
        <v>937.5</v>
      </c>
      <c r="I55" s="8">
        <f t="shared" si="3"/>
        <v>34.04255319148936</v>
      </c>
      <c r="J55" s="9">
        <f t="shared" si="3"/>
        <v>263.4920634920635</v>
      </c>
    </row>
    <row r="56" spans="1:10" ht="15">
      <c r="A56" s="10" t="s">
        <v>45</v>
      </c>
      <c r="B56" s="3">
        <v>0</v>
      </c>
      <c r="C56" s="3">
        <v>0</v>
      </c>
      <c r="D56" s="3">
        <f t="shared" si="1"/>
        <v>0</v>
      </c>
      <c r="E56" s="3">
        <v>190</v>
      </c>
      <c r="F56" s="3">
        <v>0</v>
      </c>
      <c r="G56" s="3">
        <f t="shared" si="2"/>
        <v>190</v>
      </c>
      <c r="H56" s="4">
        <f t="shared" si="3"/>
        <v>0</v>
      </c>
      <c r="I56" s="4">
        <f t="shared" si="3"/>
        <v>0</v>
      </c>
      <c r="J56" s="5">
        <f t="shared" si="3"/>
        <v>0</v>
      </c>
    </row>
    <row r="57" spans="1:10" ht="15">
      <c r="A57" s="6" t="s">
        <v>46</v>
      </c>
      <c r="B57" s="7">
        <v>0</v>
      </c>
      <c r="C57" s="7">
        <v>0</v>
      </c>
      <c r="D57" s="7">
        <f t="shared" si="1"/>
        <v>0</v>
      </c>
      <c r="E57" s="7">
        <v>0</v>
      </c>
      <c r="F57" s="7">
        <v>0</v>
      </c>
      <c r="G57" s="7">
        <f t="shared" si="2"/>
        <v>0</v>
      </c>
      <c r="H57" s="38">
        <f t="shared" si="3"/>
        <v>0</v>
      </c>
      <c r="I57" s="8">
        <f t="shared" si="3"/>
        <v>0</v>
      </c>
      <c r="J57" s="9">
        <f t="shared" si="3"/>
        <v>0</v>
      </c>
    </row>
    <row r="58" spans="1:10" ht="15">
      <c r="A58" s="10" t="s">
        <v>47</v>
      </c>
      <c r="B58" s="3">
        <v>3677</v>
      </c>
      <c r="C58" s="3">
        <v>0</v>
      </c>
      <c r="D58" s="3">
        <f t="shared" si="1"/>
        <v>3677</v>
      </c>
      <c r="E58" s="3">
        <v>3645</v>
      </c>
      <c r="F58" s="3">
        <v>12</v>
      </c>
      <c r="G58" s="3">
        <f t="shared" si="2"/>
        <v>3657</v>
      </c>
      <c r="H58" s="4">
        <f t="shared" si="3"/>
        <v>-0.8702746804460157</v>
      </c>
      <c r="I58" s="4">
        <f t="shared" si="3"/>
        <v>0</v>
      </c>
      <c r="J58" s="5">
        <f t="shared" si="3"/>
        <v>-0.5439216752787599</v>
      </c>
    </row>
    <row r="59" spans="1:10" ht="15">
      <c r="A59" s="6" t="s">
        <v>56</v>
      </c>
      <c r="B59" s="7">
        <v>48</v>
      </c>
      <c r="C59" s="7">
        <v>2</v>
      </c>
      <c r="D59" s="7">
        <f t="shared" si="1"/>
        <v>50</v>
      </c>
      <c r="E59" s="7">
        <v>210</v>
      </c>
      <c r="F59" s="7">
        <v>76</v>
      </c>
      <c r="G59" s="7">
        <f t="shared" si="2"/>
        <v>286</v>
      </c>
      <c r="H59" s="8">
        <f t="shared" si="3"/>
        <v>337.5</v>
      </c>
      <c r="I59" s="8">
        <f t="shared" si="3"/>
        <v>3700</v>
      </c>
      <c r="J59" s="9">
        <f t="shared" si="3"/>
        <v>472</v>
      </c>
    </row>
    <row r="60" spans="1:10" ht="15">
      <c r="A60" s="10" t="s">
        <v>57</v>
      </c>
      <c r="B60" s="3">
        <v>8</v>
      </c>
      <c r="C60" s="3">
        <v>39</v>
      </c>
      <c r="D60" s="3">
        <f t="shared" si="1"/>
        <v>47</v>
      </c>
      <c r="E60" s="3">
        <v>92</v>
      </c>
      <c r="F60" s="3">
        <v>206</v>
      </c>
      <c r="G60" s="3">
        <f t="shared" si="2"/>
        <v>298</v>
      </c>
      <c r="H60" s="4">
        <f t="shared" si="3"/>
        <v>1050</v>
      </c>
      <c r="I60" s="4">
        <f t="shared" si="3"/>
        <v>428.2051282051282</v>
      </c>
      <c r="J60" s="5">
        <f t="shared" si="3"/>
        <v>534.0425531914893</v>
      </c>
    </row>
    <row r="61" spans="1:10" ht="15">
      <c r="A61" s="11" t="s">
        <v>48</v>
      </c>
      <c r="B61" s="20">
        <f>+B62-SUM(B6+B10+B20+B32+B59+B60+B5)</f>
        <v>111885</v>
      </c>
      <c r="C61" s="20">
        <f>+C62-SUM(C6+C10+C20+C32+C59+C60+C5)</f>
        <v>36279</v>
      </c>
      <c r="D61" s="20">
        <f>+D62-SUM(D6+D10+D20+D32+D59+D60+D5)</f>
        <v>148164</v>
      </c>
      <c r="E61" s="20">
        <f>+E62-SUM(E6+E10+E20+E32+E59+E60+E5)</f>
        <v>145177</v>
      </c>
      <c r="F61" s="20">
        <f>+F62-SUM(F6+F10+F20+F32+F59+F60+F5)</f>
        <v>83381</v>
      </c>
      <c r="G61" s="20">
        <f>+G62-SUM(G6+G10+G20+G32+G59+G60+G5)</f>
        <v>228558</v>
      </c>
      <c r="H61" s="21">
        <f>+_xlfn.IFERROR(((E61-B61)/B61)*100,0)</f>
        <v>29.755552576306027</v>
      </c>
      <c r="I61" s="21">
        <f>+_xlfn.IFERROR(((F61-C61)/C61)*100,0)</f>
        <v>129.8326855756774</v>
      </c>
      <c r="J61" s="21">
        <f>+_xlfn.IFERROR(((G61-D61)/D61)*100,0)</f>
        <v>54.260144164574385</v>
      </c>
    </row>
    <row r="62" spans="1:10" ht="15">
      <c r="A62" s="14" t="s">
        <v>49</v>
      </c>
      <c r="B62" s="22">
        <f>SUM(B4:B60)</f>
        <v>183911</v>
      </c>
      <c r="C62" s="22">
        <f>SUM(C4:C60)</f>
        <v>132988</v>
      </c>
      <c r="D62" s="22">
        <f>SUM(D4:D60)</f>
        <v>316899</v>
      </c>
      <c r="E62" s="22">
        <f>SUM(E4:E60)</f>
        <v>242857</v>
      </c>
      <c r="F62" s="22">
        <f>SUM(F4:F60)</f>
        <v>268777</v>
      </c>
      <c r="G62" s="22">
        <f>SUM(G4:G60)</f>
        <v>511634</v>
      </c>
      <c r="H62" s="23">
        <f>+_xlfn.IFERROR(((E62-B62)/B62)*100,0)</f>
        <v>32.05137267482641</v>
      </c>
      <c r="I62" s="23">
        <f>+_xlfn.IFERROR(((F62-C62)/C62)*100,0)</f>
        <v>102.10620507113424</v>
      </c>
      <c r="J62" s="23">
        <f>+_xlfn.IFERROR(((G62-D62)/D62)*100,0)</f>
        <v>61.45017813246491</v>
      </c>
    </row>
    <row r="63" spans="1:10" ht="15">
      <c r="A63" s="24"/>
      <c r="B63" s="25"/>
      <c r="C63" s="25"/>
      <c r="D63" s="25"/>
      <c r="E63" s="25"/>
      <c r="F63" s="25"/>
      <c r="G63" s="25"/>
      <c r="H63" s="25"/>
      <c r="I63" s="25"/>
      <c r="J63" s="26"/>
    </row>
    <row r="64" spans="1:10" ht="15">
      <c r="A64" s="24"/>
      <c r="B64" s="25"/>
      <c r="C64" s="25"/>
      <c r="D64" s="25"/>
      <c r="E64" s="25"/>
      <c r="F64" s="25"/>
      <c r="G64" s="25"/>
      <c r="H64" s="25"/>
      <c r="I64" s="25"/>
      <c r="J64" s="26"/>
    </row>
    <row r="65" spans="1:10" ht="15.75" thickBot="1">
      <c r="A65" s="27"/>
      <c r="B65" s="28"/>
      <c r="C65" s="28"/>
      <c r="D65" s="28"/>
      <c r="E65" s="28"/>
      <c r="F65" s="28"/>
      <c r="G65" s="28"/>
      <c r="H65" s="28"/>
      <c r="I65" s="28"/>
      <c r="J65" s="29"/>
    </row>
    <row r="66" spans="1:10" ht="50.25" customHeight="1">
      <c r="A66" s="60" t="s">
        <v>71</v>
      </c>
      <c r="B66" s="60"/>
      <c r="C66" s="60"/>
      <c r="D66" s="60"/>
      <c r="E66" s="60"/>
      <c r="F66" s="60"/>
      <c r="G66" s="60"/>
      <c r="H66" s="60"/>
      <c r="I66" s="60"/>
      <c r="J66" s="60"/>
    </row>
    <row r="67" ht="15">
      <c r="A67" s="36"/>
    </row>
  </sheetData>
  <sheetProtection/>
  <mergeCells count="6">
    <mergeCell ref="A66:J66"/>
    <mergeCell ref="A1:J1"/>
    <mergeCell ref="A2:A3"/>
    <mergeCell ref="B2:D2"/>
    <mergeCell ref="E2:G2"/>
    <mergeCell ref="H2:J2"/>
  </mergeCells>
  <conditionalFormatting sqref="H48:J48">
    <cfRule type="cellIs" priority="1" dxfId="0" operator="equal">
      <formula>0</formula>
    </cfRule>
  </conditionalFormatting>
  <conditionalFormatting sqref="B8:G47">
    <cfRule type="cellIs" priority="5" dxfId="0" operator="equal">
      <formula>0</formula>
    </cfRule>
  </conditionalFormatting>
  <conditionalFormatting sqref="H6:J7">
    <cfRule type="cellIs" priority="6" dxfId="0" operator="equal">
      <formula>0</formula>
    </cfRule>
  </conditionalFormatting>
  <conditionalFormatting sqref="H8:J47">
    <cfRule type="cellIs" priority="4" dxfId="0" operator="equal">
      <formula>0</formula>
    </cfRule>
  </conditionalFormatting>
  <conditionalFormatting sqref="B48:G60">
    <cfRule type="cellIs" priority="3" dxfId="0" operator="equal">
      <formula>0</formula>
    </cfRule>
  </conditionalFormatting>
  <conditionalFormatting sqref="H49:J60">
    <cfRule type="cellIs" priority="2" dxfId="0" operator="equal">
      <formula>0</formula>
    </cfRule>
  </conditionalFormatting>
  <conditionalFormatting sqref="B4:G5">
    <cfRule type="cellIs" priority="9" dxfId="0" operator="equal">
      <formula>0</formula>
    </cfRule>
  </conditionalFormatting>
  <conditionalFormatting sqref="H4:J5">
    <cfRule type="cellIs" priority="8" dxfId="0" operator="equal">
      <formula>0</formula>
    </cfRule>
  </conditionalFormatting>
  <conditionalFormatting sqref="B6:G7">
    <cfRule type="cellIs" priority="7"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r:id="rId1"/>
</worksheet>
</file>

<file path=xl/worksheets/sheet4.xml><?xml version="1.0" encoding="utf-8"?>
<worksheet xmlns="http://schemas.openxmlformats.org/spreadsheetml/2006/main" xmlns:r="http://schemas.openxmlformats.org/officeDocument/2006/relationships">
  <sheetPr>
    <pageSetUpPr fitToPage="1"/>
  </sheetPr>
  <dimension ref="A1:J71"/>
  <sheetViews>
    <sheetView zoomScale="60" zoomScaleNormal="60" zoomScalePageLayoutView="0" workbookViewId="0" topLeftCell="A1">
      <selection activeCell="E4" sqref="E4:F60"/>
    </sheetView>
  </sheetViews>
  <sheetFormatPr defaultColWidth="9.140625" defaultRowHeight="15"/>
  <cols>
    <col min="1" max="1" width="34.00390625" style="0" bestFit="1" customWidth="1"/>
    <col min="2" max="10" width="14.28125" style="0" customWidth="1"/>
  </cols>
  <sheetData>
    <row r="1" spans="1:10" ht="18" customHeight="1">
      <c r="A1" s="61" t="s">
        <v>64</v>
      </c>
      <c r="B1" s="62"/>
      <c r="C1" s="62"/>
      <c r="D1" s="62"/>
      <c r="E1" s="62"/>
      <c r="F1" s="62"/>
      <c r="G1" s="62"/>
      <c r="H1" s="62"/>
      <c r="I1" s="62"/>
      <c r="J1" s="63"/>
    </row>
    <row r="2" spans="1:10" ht="30" customHeight="1">
      <c r="A2" s="69" t="s">
        <v>1</v>
      </c>
      <c r="B2" s="66" t="s">
        <v>74</v>
      </c>
      <c r="C2" s="66"/>
      <c r="D2" s="66"/>
      <c r="E2" s="66" t="s">
        <v>77</v>
      </c>
      <c r="F2" s="66"/>
      <c r="G2" s="66"/>
      <c r="H2" s="67" t="s">
        <v>76</v>
      </c>
      <c r="I2" s="67"/>
      <c r="J2" s="68"/>
    </row>
    <row r="3" spans="1:10" ht="15">
      <c r="A3" s="70"/>
      <c r="B3" s="1" t="s">
        <v>2</v>
      </c>
      <c r="C3" s="1" t="s">
        <v>3</v>
      </c>
      <c r="D3" s="1" t="s">
        <v>4</v>
      </c>
      <c r="E3" s="1" t="s">
        <v>2</v>
      </c>
      <c r="F3" s="1" t="s">
        <v>3</v>
      </c>
      <c r="G3" s="1" t="s">
        <v>4</v>
      </c>
      <c r="H3" s="1" t="s">
        <v>2</v>
      </c>
      <c r="I3" s="1" t="s">
        <v>3</v>
      </c>
      <c r="J3" s="2" t="s">
        <v>4</v>
      </c>
    </row>
    <row r="4" spans="1:10" ht="15">
      <c r="A4" s="10" t="s">
        <v>5</v>
      </c>
      <c r="B4" s="3">
        <v>3721.207</v>
      </c>
      <c r="C4" s="3">
        <v>448867.86100000003</v>
      </c>
      <c r="D4" s="3">
        <f>B4+C4</f>
        <v>452589.068</v>
      </c>
      <c r="E4" s="3">
        <v>465.429</v>
      </c>
      <c r="F4" s="3">
        <v>58583.691999999995</v>
      </c>
      <c r="G4" s="3">
        <f>E4+F4</f>
        <v>59049.12099999999</v>
      </c>
      <c r="H4" s="4">
        <f aca="true" t="shared" si="0" ref="H4:J19">+_xlfn.IFERROR(((E4-B4)/B4)*100,0)</f>
        <v>-87.49252594655444</v>
      </c>
      <c r="I4" s="4">
        <f t="shared" si="0"/>
        <v>-86.94856613937883</v>
      </c>
      <c r="J4" s="5">
        <f t="shared" si="0"/>
        <v>-86.95303860057</v>
      </c>
    </row>
    <row r="5" spans="1:10" ht="15">
      <c r="A5" s="6" t="s">
        <v>68</v>
      </c>
      <c r="B5" s="7">
        <v>55217.686</v>
      </c>
      <c r="C5" s="7">
        <v>551983.536</v>
      </c>
      <c r="D5" s="7">
        <f>B5+C5</f>
        <v>607201.222</v>
      </c>
      <c r="E5" s="7">
        <v>91226.945</v>
      </c>
      <c r="F5" s="7">
        <v>1074252.99493</v>
      </c>
      <c r="G5" s="7">
        <f>E5+F5</f>
        <v>1165479.93993</v>
      </c>
      <c r="H5" s="8">
        <f t="shared" si="0"/>
        <v>65.21327061767856</v>
      </c>
      <c r="I5" s="8">
        <f t="shared" si="0"/>
        <v>94.61685446538392</v>
      </c>
      <c r="J5" s="9">
        <f t="shared" si="0"/>
        <v>91.94295032726403</v>
      </c>
    </row>
    <row r="6" spans="1:10" ht="15">
      <c r="A6" s="10" t="s">
        <v>52</v>
      </c>
      <c r="B6" s="3">
        <v>51575.98499999999</v>
      </c>
      <c r="C6" s="3">
        <v>61895.070999999996</v>
      </c>
      <c r="D6" s="3">
        <f aca="true" t="shared" si="1" ref="D6:D60">B6+C6</f>
        <v>113471.05599999998</v>
      </c>
      <c r="E6" s="3">
        <v>52001.4119528</v>
      </c>
      <c r="F6" s="3">
        <v>101013.991114445</v>
      </c>
      <c r="G6" s="3">
        <f aca="true" t="shared" si="2" ref="G6:G60">E6+F6</f>
        <v>153015.403067245</v>
      </c>
      <c r="H6" s="4">
        <f t="shared" si="0"/>
        <v>0.8248547319067349</v>
      </c>
      <c r="I6" s="4">
        <f t="shared" si="0"/>
        <v>63.201995704060195</v>
      </c>
      <c r="J6" s="5">
        <f t="shared" si="0"/>
        <v>34.84972156004702</v>
      </c>
    </row>
    <row r="7" spans="1:10" ht="15">
      <c r="A7" s="6" t="s">
        <v>6</v>
      </c>
      <c r="B7" s="7">
        <v>20278.712000000003</v>
      </c>
      <c r="C7" s="7">
        <v>5820.3150000000005</v>
      </c>
      <c r="D7" s="7">
        <f t="shared" si="1"/>
        <v>26099.027000000002</v>
      </c>
      <c r="E7" s="7">
        <v>26728</v>
      </c>
      <c r="F7" s="7">
        <v>14505</v>
      </c>
      <c r="G7" s="7">
        <f t="shared" si="2"/>
        <v>41233</v>
      </c>
      <c r="H7" s="8">
        <f t="shared" si="0"/>
        <v>31.803242730603383</v>
      </c>
      <c r="I7" s="8">
        <f t="shared" si="0"/>
        <v>149.21331577414622</v>
      </c>
      <c r="J7" s="9">
        <f t="shared" si="0"/>
        <v>57.986732608843994</v>
      </c>
    </row>
    <row r="8" spans="1:10" ht="15">
      <c r="A8" s="10" t="s">
        <v>7</v>
      </c>
      <c r="B8" s="3">
        <v>30225.538999999997</v>
      </c>
      <c r="C8" s="3">
        <v>7839.481</v>
      </c>
      <c r="D8" s="3">
        <f t="shared" si="1"/>
        <v>38065.02</v>
      </c>
      <c r="E8" s="3">
        <v>35541.911</v>
      </c>
      <c r="F8" s="3">
        <v>22906.104</v>
      </c>
      <c r="G8" s="3">
        <f t="shared" si="2"/>
        <v>58448.015</v>
      </c>
      <c r="H8" s="4">
        <f t="shared" si="0"/>
        <v>17.589006435915017</v>
      </c>
      <c r="I8" s="4">
        <f t="shared" si="0"/>
        <v>192.18903649361482</v>
      </c>
      <c r="J8" s="5">
        <f t="shared" si="0"/>
        <v>53.54783735828854</v>
      </c>
    </row>
    <row r="9" spans="1:10" ht="15">
      <c r="A9" s="6" t="s">
        <v>8</v>
      </c>
      <c r="B9" s="7">
        <v>15923.505000000001</v>
      </c>
      <c r="C9" s="7">
        <v>32775.225</v>
      </c>
      <c r="D9" s="7">
        <f t="shared" si="1"/>
        <v>48698.729999999996</v>
      </c>
      <c r="E9" s="7">
        <v>27569.504999999997</v>
      </c>
      <c r="F9" s="7">
        <v>104175.625</v>
      </c>
      <c r="G9" s="7">
        <f t="shared" si="2"/>
        <v>131745.13</v>
      </c>
      <c r="H9" s="8">
        <f t="shared" si="0"/>
        <v>73.1371642110201</v>
      </c>
      <c r="I9" s="8">
        <f t="shared" si="0"/>
        <v>217.84869516532686</v>
      </c>
      <c r="J9" s="9">
        <f t="shared" si="0"/>
        <v>170.5309358170121</v>
      </c>
    </row>
    <row r="10" spans="1:10" ht="15">
      <c r="A10" s="10" t="s">
        <v>53</v>
      </c>
      <c r="B10" s="3">
        <v>1032.874</v>
      </c>
      <c r="C10" s="3">
        <v>480.451</v>
      </c>
      <c r="D10" s="3">
        <f t="shared" si="1"/>
        <v>1513.325</v>
      </c>
      <c r="E10" s="3">
        <v>1948.6580000000001</v>
      </c>
      <c r="F10" s="3">
        <v>1460.344</v>
      </c>
      <c r="G10" s="3">
        <f t="shared" si="2"/>
        <v>3409.0020000000004</v>
      </c>
      <c r="H10" s="4">
        <f t="shared" si="0"/>
        <v>88.66367049611085</v>
      </c>
      <c r="I10" s="4">
        <f t="shared" si="0"/>
        <v>203.95274440057364</v>
      </c>
      <c r="J10" s="5">
        <f t="shared" si="0"/>
        <v>125.2656897890407</v>
      </c>
    </row>
    <row r="11" spans="1:10" ht="15">
      <c r="A11" s="6" t="s">
        <v>9</v>
      </c>
      <c r="B11" s="7">
        <v>3616.973</v>
      </c>
      <c r="C11" s="7">
        <v>1083.886</v>
      </c>
      <c r="D11" s="7">
        <f t="shared" si="1"/>
        <v>4700.859</v>
      </c>
      <c r="E11" s="7">
        <v>5420.062</v>
      </c>
      <c r="F11" s="7">
        <v>12299.109</v>
      </c>
      <c r="G11" s="7">
        <f t="shared" si="2"/>
        <v>17719.171000000002</v>
      </c>
      <c r="H11" s="8">
        <f t="shared" si="0"/>
        <v>49.850773008258564</v>
      </c>
      <c r="I11" s="8">
        <f t="shared" si="0"/>
        <v>1034.7234856802284</v>
      </c>
      <c r="J11" s="9">
        <f t="shared" si="0"/>
        <v>276.93474745785824</v>
      </c>
    </row>
    <row r="12" spans="1:10" ht="15">
      <c r="A12" s="10" t="s">
        <v>10</v>
      </c>
      <c r="B12" s="3">
        <v>4524.174</v>
      </c>
      <c r="C12" s="3">
        <v>1990.4119999999998</v>
      </c>
      <c r="D12" s="3">
        <f t="shared" si="1"/>
        <v>6514.585999999999</v>
      </c>
      <c r="E12" s="3">
        <v>6748.165</v>
      </c>
      <c r="F12" s="3">
        <v>6588.889</v>
      </c>
      <c r="G12" s="3">
        <f t="shared" si="2"/>
        <v>13337.054</v>
      </c>
      <c r="H12" s="4">
        <f t="shared" si="0"/>
        <v>49.157945737719196</v>
      </c>
      <c r="I12" s="4">
        <f t="shared" si="0"/>
        <v>231.03141460160015</v>
      </c>
      <c r="J12" s="5">
        <f t="shared" si="0"/>
        <v>104.72604091802613</v>
      </c>
    </row>
    <row r="13" spans="1:10" ht="15">
      <c r="A13" s="6" t="s">
        <v>11</v>
      </c>
      <c r="B13" s="7">
        <v>12291.048999999999</v>
      </c>
      <c r="C13" s="7">
        <v>3215.663</v>
      </c>
      <c r="D13" s="7">
        <f t="shared" si="1"/>
        <v>15506.712</v>
      </c>
      <c r="E13" s="7">
        <v>15804.904000000002</v>
      </c>
      <c r="F13" s="7">
        <v>5273.106</v>
      </c>
      <c r="G13" s="7">
        <f t="shared" si="2"/>
        <v>21078.010000000002</v>
      </c>
      <c r="H13" s="8">
        <f t="shared" si="0"/>
        <v>28.588731523241044</v>
      </c>
      <c r="I13" s="8">
        <f t="shared" si="0"/>
        <v>63.981922235010316</v>
      </c>
      <c r="J13" s="9">
        <f t="shared" si="0"/>
        <v>35.92829995165966</v>
      </c>
    </row>
    <row r="14" spans="1:10" ht="15">
      <c r="A14" s="10" t="s">
        <v>12</v>
      </c>
      <c r="B14" s="3">
        <v>6926.5830000000005</v>
      </c>
      <c r="C14" s="3">
        <v>355.129</v>
      </c>
      <c r="D14" s="3">
        <f t="shared" si="1"/>
        <v>7281.712</v>
      </c>
      <c r="E14" s="3">
        <v>9729.946</v>
      </c>
      <c r="F14" s="3">
        <v>2445.263</v>
      </c>
      <c r="G14" s="3">
        <f t="shared" si="2"/>
        <v>12175.208999999999</v>
      </c>
      <c r="H14" s="4">
        <f t="shared" si="0"/>
        <v>40.47252447563249</v>
      </c>
      <c r="I14" s="4">
        <f t="shared" si="0"/>
        <v>588.556271101487</v>
      </c>
      <c r="J14" s="5">
        <f t="shared" si="0"/>
        <v>67.20256170526928</v>
      </c>
    </row>
    <row r="15" spans="1:10" ht="15">
      <c r="A15" s="6" t="s">
        <v>13</v>
      </c>
      <c r="B15" s="7">
        <v>3051.8410000000003</v>
      </c>
      <c r="C15" s="7">
        <v>36.183</v>
      </c>
      <c r="D15" s="7">
        <f t="shared" si="1"/>
        <v>3088.0240000000003</v>
      </c>
      <c r="E15" s="7">
        <v>3628.935</v>
      </c>
      <c r="F15" s="7">
        <v>26.998000000000005</v>
      </c>
      <c r="G15" s="7">
        <f t="shared" si="2"/>
        <v>3655.933</v>
      </c>
      <c r="H15" s="8">
        <f t="shared" si="0"/>
        <v>18.90970073473682</v>
      </c>
      <c r="I15" s="8">
        <f t="shared" si="0"/>
        <v>-25.384849238592693</v>
      </c>
      <c r="J15" s="9">
        <f t="shared" si="0"/>
        <v>18.390692559384238</v>
      </c>
    </row>
    <row r="16" spans="1:10" ht="15">
      <c r="A16" s="10" t="s">
        <v>14</v>
      </c>
      <c r="B16" s="3">
        <v>5775.911999999999</v>
      </c>
      <c r="C16" s="3">
        <v>573.3309999999999</v>
      </c>
      <c r="D16" s="3">
        <f t="shared" si="1"/>
        <v>6349.2429999999995</v>
      </c>
      <c r="E16" s="3">
        <v>8301.168</v>
      </c>
      <c r="F16" s="3">
        <v>2180.518</v>
      </c>
      <c r="G16" s="3">
        <f t="shared" si="2"/>
        <v>10481.686</v>
      </c>
      <c r="H16" s="4">
        <f t="shared" si="0"/>
        <v>43.72047219555978</v>
      </c>
      <c r="I16" s="4">
        <f t="shared" si="0"/>
        <v>280.3244548088278</v>
      </c>
      <c r="J16" s="5">
        <f t="shared" si="0"/>
        <v>65.0856015433651</v>
      </c>
    </row>
    <row r="17" spans="1:10" ht="15">
      <c r="A17" s="6" t="s">
        <v>15</v>
      </c>
      <c r="B17" s="7">
        <v>486.673</v>
      </c>
      <c r="C17" s="7">
        <v>0</v>
      </c>
      <c r="D17" s="7">
        <f t="shared" si="1"/>
        <v>486.673</v>
      </c>
      <c r="E17" s="7">
        <v>746.4830000000001</v>
      </c>
      <c r="F17" s="7">
        <v>0</v>
      </c>
      <c r="G17" s="7">
        <f t="shared" si="2"/>
        <v>746.4830000000001</v>
      </c>
      <c r="H17" s="8">
        <f t="shared" si="0"/>
        <v>53.38492170307374</v>
      </c>
      <c r="I17" s="8">
        <f t="shared" si="0"/>
        <v>0</v>
      </c>
      <c r="J17" s="9">
        <f t="shared" si="0"/>
        <v>53.38492170307374</v>
      </c>
    </row>
    <row r="18" spans="1:10" ht="15">
      <c r="A18" s="10" t="s">
        <v>16</v>
      </c>
      <c r="B18" s="3">
        <v>1062.26</v>
      </c>
      <c r="C18" s="3">
        <v>0</v>
      </c>
      <c r="D18" s="3">
        <f t="shared" si="1"/>
        <v>1062.26</v>
      </c>
      <c r="E18" s="3">
        <v>847.788</v>
      </c>
      <c r="F18" s="3">
        <v>35.175</v>
      </c>
      <c r="G18" s="3">
        <f t="shared" si="2"/>
        <v>882.963</v>
      </c>
      <c r="H18" s="4">
        <f t="shared" si="0"/>
        <v>-20.19016060098281</v>
      </c>
      <c r="I18" s="4">
        <f t="shared" si="0"/>
        <v>0</v>
      </c>
      <c r="J18" s="5">
        <f t="shared" si="0"/>
        <v>-16.87882439327472</v>
      </c>
    </row>
    <row r="19" spans="1:10" ht="15">
      <c r="A19" s="6" t="s">
        <v>17</v>
      </c>
      <c r="B19" s="7">
        <v>306.028</v>
      </c>
      <c r="C19" s="7">
        <v>177.953</v>
      </c>
      <c r="D19" s="7">
        <f t="shared" si="1"/>
        <v>483.981</v>
      </c>
      <c r="E19" s="7">
        <v>386.012</v>
      </c>
      <c r="F19" s="7">
        <v>62.629999999999995</v>
      </c>
      <c r="G19" s="7">
        <f t="shared" si="2"/>
        <v>448.642</v>
      </c>
      <c r="H19" s="8">
        <f t="shared" si="0"/>
        <v>26.136170546485932</v>
      </c>
      <c r="I19" s="8">
        <f t="shared" si="0"/>
        <v>-64.80531376262272</v>
      </c>
      <c r="J19" s="9">
        <f t="shared" si="0"/>
        <v>-7.301732919267493</v>
      </c>
    </row>
    <row r="20" spans="1:10" ht="15">
      <c r="A20" s="10" t="s">
        <v>54</v>
      </c>
      <c r="B20" s="3">
        <v>0</v>
      </c>
      <c r="C20" s="3">
        <v>0</v>
      </c>
      <c r="D20" s="3">
        <f t="shared" si="1"/>
        <v>0</v>
      </c>
      <c r="E20" s="3">
        <v>0</v>
      </c>
      <c r="F20" s="3">
        <v>0</v>
      </c>
      <c r="G20" s="3">
        <f t="shared" si="2"/>
        <v>0</v>
      </c>
      <c r="H20" s="4">
        <f aca="true" t="shared" si="3" ref="H20:J60">+_xlfn.IFERROR(((E20-B20)/B20)*100,0)</f>
        <v>0</v>
      </c>
      <c r="I20" s="4">
        <f t="shared" si="3"/>
        <v>0</v>
      </c>
      <c r="J20" s="5">
        <f t="shared" si="3"/>
        <v>0</v>
      </c>
    </row>
    <row r="21" spans="1:10" ht="15">
      <c r="A21" s="6" t="s">
        <v>18</v>
      </c>
      <c r="B21" s="7">
        <v>561.364</v>
      </c>
      <c r="C21" s="7">
        <v>0</v>
      </c>
      <c r="D21" s="7">
        <f t="shared" si="1"/>
        <v>561.364</v>
      </c>
      <c r="E21" s="7">
        <v>678.878</v>
      </c>
      <c r="F21" s="7">
        <v>25.184</v>
      </c>
      <c r="G21" s="7">
        <f t="shared" si="2"/>
        <v>704.062</v>
      </c>
      <c r="H21" s="8">
        <f t="shared" si="3"/>
        <v>20.933654455932338</v>
      </c>
      <c r="I21" s="8">
        <f t="shared" si="3"/>
        <v>0</v>
      </c>
      <c r="J21" s="9">
        <f t="shared" si="3"/>
        <v>25.419870173363446</v>
      </c>
    </row>
    <row r="22" spans="1:10" ht="15">
      <c r="A22" s="10" t="s">
        <v>19</v>
      </c>
      <c r="B22" s="3">
        <v>0</v>
      </c>
      <c r="C22" s="3">
        <v>0</v>
      </c>
      <c r="D22" s="3">
        <f t="shared" si="1"/>
        <v>0</v>
      </c>
      <c r="E22" s="3">
        <v>0</v>
      </c>
      <c r="F22" s="3">
        <v>0</v>
      </c>
      <c r="G22" s="3">
        <f t="shared" si="2"/>
        <v>0</v>
      </c>
      <c r="H22" s="4">
        <f t="shared" si="3"/>
        <v>0</v>
      </c>
      <c r="I22" s="4">
        <f t="shared" si="3"/>
        <v>0</v>
      </c>
      <c r="J22" s="5">
        <f t="shared" si="3"/>
        <v>0</v>
      </c>
    </row>
    <row r="23" spans="1:10" ht="15">
      <c r="A23" s="6" t="s">
        <v>20</v>
      </c>
      <c r="B23" s="7">
        <v>2357.5319999999997</v>
      </c>
      <c r="C23" s="7">
        <v>0</v>
      </c>
      <c r="D23" s="7">
        <f t="shared" si="1"/>
        <v>2357.5319999999997</v>
      </c>
      <c r="E23" s="7">
        <v>1973.322</v>
      </c>
      <c r="F23" s="7">
        <v>0</v>
      </c>
      <c r="G23" s="7">
        <f t="shared" si="2"/>
        <v>1973.322</v>
      </c>
      <c r="H23" s="8">
        <f t="shared" si="3"/>
        <v>-16.297127674194872</v>
      </c>
      <c r="I23" s="8">
        <f t="shared" si="3"/>
        <v>0</v>
      </c>
      <c r="J23" s="9">
        <f t="shared" si="3"/>
        <v>-16.297127674194872</v>
      </c>
    </row>
    <row r="24" spans="1:10" ht="15">
      <c r="A24" s="10" t="s">
        <v>21</v>
      </c>
      <c r="B24" s="3">
        <v>583.443</v>
      </c>
      <c r="C24" s="3">
        <v>0</v>
      </c>
      <c r="D24" s="3">
        <f t="shared" si="1"/>
        <v>583.443</v>
      </c>
      <c r="E24" s="3">
        <v>529.8589999999999</v>
      </c>
      <c r="F24" s="3">
        <v>0</v>
      </c>
      <c r="G24" s="3">
        <f t="shared" si="2"/>
        <v>529.8589999999999</v>
      </c>
      <c r="H24" s="4">
        <f t="shared" si="3"/>
        <v>-9.184101960260053</v>
      </c>
      <c r="I24" s="4">
        <f t="shared" si="3"/>
        <v>0</v>
      </c>
      <c r="J24" s="5">
        <f t="shared" si="3"/>
        <v>-9.184101960260053</v>
      </c>
    </row>
    <row r="25" spans="1:10" ht="15">
      <c r="A25" s="6" t="s">
        <v>22</v>
      </c>
      <c r="B25" s="7">
        <v>140.251</v>
      </c>
      <c r="C25" s="7">
        <v>0</v>
      </c>
      <c r="D25" s="7">
        <f t="shared" si="1"/>
        <v>140.251</v>
      </c>
      <c r="E25" s="7">
        <v>455.47399999999993</v>
      </c>
      <c r="F25" s="7">
        <v>55.001999999999995</v>
      </c>
      <c r="G25" s="7">
        <f t="shared" si="2"/>
        <v>510.47599999999994</v>
      </c>
      <c r="H25" s="8">
        <f t="shared" si="3"/>
        <v>224.7563297231392</v>
      </c>
      <c r="I25" s="8">
        <f t="shared" si="3"/>
        <v>0</v>
      </c>
      <c r="J25" s="9">
        <f t="shared" si="3"/>
        <v>263.973162401694</v>
      </c>
    </row>
    <row r="26" spans="1:10" ht="15">
      <c r="A26" s="10" t="s">
        <v>23</v>
      </c>
      <c r="B26" s="3">
        <v>232.53199999999998</v>
      </c>
      <c r="C26" s="3">
        <v>0</v>
      </c>
      <c r="D26" s="3">
        <f t="shared" si="1"/>
        <v>232.53199999999998</v>
      </c>
      <c r="E26" s="3">
        <v>335.67</v>
      </c>
      <c r="F26" s="3">
        <v>0</v>
      </c>
      <c r="G26" s="3">
        <f t="shared" si="2"/>
        <v>335.67</v>
      </c>
      <c r="H26" s="4">
        <f t="shared" si="3"/>
        <v>44.35432542617792</v>
      </c>
      <c r="I26" s="4">
        <f t="shared" si="3"/>
        <v>0</v>
      </c>
      <c r="J26" s="5">
        <f t="shared" si="3"/>
        <v>44.35432542617792</v>
      </c>
    </row>
    <row r="27" spans="1:10" ht="15">
      <c r="A27" s="6" t="s">
        <v>24</v>
      </c>
      <c r="B27" s="7">
        <v>0</v>
      </c>
      <c r="C27" s="7">
        <v>0</v>
      </c>
      <c r="D27" s="7">
        <f t="shared" si="1"/>
        <v>0</v>
      </c>
      <c r="E27" s="7">
        <v>0</v>
      </c>
      <c r="F27" s="7">
        <v>0</v>
      </c>
      <c r="G27" s="7">
        <f t="shared" si="2"/>
        <v>0</v>
      </c>
      <c r="H27" s="8">
        <f t="shared" si="3"/>
        <v>0</v>
      </c>
      <c r="I27" s="8">
        <f t="shared" si="3"/>
        <v>0</v>
      </c>
      <c r="J27" s="9">
        <f t="shared" si="3"/>
        <v>0</v>
      </c>
    </row>
    <row r="28" spans="1:10" ht="15">
      <c r="A28" s="10" t="s">
        <v>25</v>
      </c>
      <c r="B28" s="3">
        <v>950.345</v>
      </c>
      <c r="C28" s="3">
        <v>153.901</v>
      </c>
      <c r="D28" s="3">
        <f t="shared" si="1"/>
        <v>1104.246</v>
      </c>
      <c r="E28" s="3">
        <v>1506.311</v>
      </c>
      <c r="F28" s="3">
        <v>477.81200000000007</v>
      </c>
      <c r="G28" s="3">
        <f t="shared" si="2"/>
        <v>1984.123</v>
      </c>
      <c r="H28" s="4">
        <f t="shared" si="3"/>
        <v>58.501491563590044</v>
      </c>
      <c r="I28" s="4">
        <f t="shared" si="3"/>
        <v>210.46711847226467</v>
      </c>
      <c r="J28" s="5">
        <f t="shared" si="3"/>
        <v>79.68124856236743</v>
      </c>
    </row>
    <row r="29" spans="1:10" ht="15">
      <c r="A29" s="6" t="s">
        <v>26</v>
      </c>
      <c r="B29" s="7">
        <v>3836.8930000000005</v>
      </c>
      <c r="C29" s="7">
        <v>133.894</v>
      </c>
      <c r="D29" s="7">
        <f t="shared" si="1"/>
        <v>3970.7870000000003</v>
      </c>
      <c r="E29" s="7">
        <v>5911.8550000000005</v>
      </c>
      <c r="F29" s="7">
        <v>861.668</v>
      </c>
      <c r="G29" s="7">
        <f t="shared" si="2"/>
        <v>6773.523</v>
      </c>
      <c r="H29" s="8">
        <f t="shared" si="3"/>
        <v>54.07922503963493</v>
      </c>
      <c r="I29" s="8">
        <f t="shared" si="3"/>
        <v>543.5448937218994</v>
      </c>
      <c r="J29" s="9">
        <f t="shared" si="3"/>
        <v>70.58389180784565</v>
      </c>
    </row>
    <row r="30" spans="1:10" ht="15">
      <c r="A30" s="10" t="s">
        <v>27</v>
      </c>
      <c r="B30" s="3">
        <v>2274.2970000000005</v>
      </c>
      <c r="C30" s="3">
        <v>180.76299999999998</v>
      </c>
      <c r="D30" s="3">
        <f t="shared" si="1"/>
        <v>2455.0600000000004</v>
      </c>
      <c r="E30" s="3">
        <v>2496.249</v>
      </c>
      <c r="F30" s="3">
        <v>282.822</v>
      </c>
      <c r="G30" s="3">
        <f t="shared" si="2"/>
        <v>2779.071</v>
      </c>
      <c r="H30" s="4">
        <f t="shared" si="3"/>
        <v>9.759147551968773</v>
      </c>
      <c r="I30" s="4">
        <f t="shared" si="3"/>
        <v>56.4601162848592</v>
      </c>
      <c r="J30" s="5">
        <f t="shared" si="3"/>
        <v>13.197681523058478</v>
      </c>
    </row>
    <row r="31" spans="1:10" ht="15">
      <c r="A31" s="6" t="s">
        <v>73</v>
      </c>
      <c r="B31" s="7">
        <v>943.981</v>
      </c>
      <c r="C31" s="7">
        <v>112.367</v>
      </c>
      <c r="D31" s="7">
        <f t="shared" si="1"/>
        <v>1056.348</v>
      </c>
      <c r="E31" s="7">
        <v>1187.932</v>
      </c>
      <c r="F31" s="7">
        <v>106.735</v>
      </c>
      <c r="G31" s="7">
        <f t="shared" si="2"/>
        <v>1294.667</v>
      </c>
      <c r="H31" s="8">
        <f t="shared" si="3"/>
        <v>25.842787089994403</v>
      </c>
      <c r="I31" s="8">
        <f t="shared" si="3"/>
        <v>-5.012147694607852</v>
      </c>
      <c r="J31" s="9">
        <f t="shared" si="3"/>
        <v>22.560652360775045</v>
      </c>
    </row>
    <row r="32" spans="1:10" ht="15">
      <c r="A32" s="10" t="s">
        <v>55</v>
      </c>
      <c r="B32" s="3">
        <v>0.04</v>
      </c>
      <c r="C32" s="3">
        <v>437.055</v>
      </c>
      <c r="D32" s="3">
        <f t="shared" si="1"/>
        <v>437.095</v>
      </c>
      <c r="E32" s="3">
        <v>0</v>
      </c>
      <c r="F32" s="3">
        <v>677.633</v>
      </c>
      <c r="G32" s="3">
        <f t="shared" si="2"/>
        <v>677.633</v>
      </c>
      <c r="H32" s="4">
        <f t="shared" si="3"/>
        <v>-100</v>
      </c>
      <c r="I32" s="4">
        <f t="shared" si="3"/>
        <v>55.04524602166776</v>
      </c>
      <c r="J32" s="5">
        <f t="shared" si="3"/>
        <v>55.03105732163488</v>
      </c>
    </row>
    <row r="33" spans="1:10" ht="15">
      <c r="A33" s="6" t="s">
        <v>67</v>
      </c>
      <c r="B33" s="7">
        <v>492.27500000000003</v>
      </c>
      <c r="C33" s="7">
        <v>0</v>
      </c>
      <c r="D33" s="7">
        <f t="shared" si="1"/>
        <v>492.27500000000003</v>
      </c>
      <c r="E33" s="7">
        <v>502.733</v>
      </c>
      <c r="F33" s="7">
        <v>0</v>
      </c>
      <c r="G33" s="7">
        <f t="shared" si="2"/>
        <v>502.733</v>
      </c>
      <c r="H33" s="8">
        <f t="shared" si="3"/>
        <v>2.124422324920008</v>
      </c>
      <c r="I33" s="8">
        <f t="shared" si="3"/>
        <v>0</v>
      </c>
      <c r="J33" s="9">
        <f t="shared" si="3"/>
        <v>2.124422324920008</v>
      </c>
    </row>
    <row r="34" spans="1:10" ht="15">
      <c r="A34" s="10" t="s">
        <v>28</v>
      </c>
      <c r="B34" s="3">
        <v>3289.326</v>
      </c>
      <c r="C34" s="3">
        <v>142.27499999999998</v>
      </c>
      <c r="D34" s="3">
        <f t="shared" si="1"/>
        <v>3431.601</v>
      </c>
      <c r="E34" s="3">
        <v>4489.864</v>
      </c>
      <c r="F34" s="3">
        <v>847.2810000000001</v>
      </c>
      <c r="G34" s="3">
        <f t="shared" si="2"/>
        <v>5337.1449999999995</v>
      </c>
      <c r="H34" s="4">
        <f t="shared" si="3"/>
        <v>36.49799381393026</v>
      </c>
      <c r="I34" s="4">
        <f t="shared" si="3"/>
        <v>495.52345809172397</v>
      </c>
      <c r="J34" s="5">
        <f t="shared" si="3"/>
        <v>55.52929958931704</v>
      </c>
    </row>
    <row r="35" spans="1:10" ht="15">
      <c r="A35" s="6" t="s">
        <v>66</v>
      </c>
      <c r="B35" s="7">
        <v>756.3059999999999</v>
      </c>
      <c r="C35" s="7">
        <v>0</v>
      </c>
      <c r="D35" s="7">
        <f t="shared" si="1"/>
        <v>756.3059999999999</v>
      </c>
      <c r="E35" s="7">
        <v>1020.5999999999999</v>
      </c>
      <c r="F35" s="7">
        <v>0</v>
      </c>
      <c r="G35" s="7">
        <f t="shared" si="2"/>
        <v>1020.5999999999999</v>
      </c>
      <c r="H35" s="8">
        <f t="shared" si="3"/>
        <v>34.945379251255446</v>
      </c>
      <c r="I35" s="8">
        <f t="shared" si="3"/>
        <v>0</v>
      </c>
      <c r="J35" s="9">
        <f t="shared" si="3"/>
        <v>34.945379251255446</v>
      </c>
    </row>
    <row r="36" spans="1:10" ht="15">
      <c r="A36" s="10" t="s">
        <v>29</v>
      </c>
      <c r="B36" s="3">
        <v>136.876</v>
      </c>
      <c r="C36" s="3">
        <v>22.171</v>
      </c>
      <c r="D36" s="3">
        <f t="shared" si="1"/>
        <v>159.047</v>
      </c>
      <c r="E36" s="3">
        <v>223.403</v>
      </c>
      <c r="F36" s="3">
        <v>104.924</v>
      </c>
      <c r="G36" s="3">
        <f t="shared" si="2"/>
        <v>328.327</v>
      </c>
      <c r="H36" s="4">
        <f t="shared" si="3"/>
        <v>63.21561121014639</v>
      </c>
      <c r="I36" s="4">
        <f t="shared" si="3"/>
        <v>373.24883857291064</v>
      </c>
      <c r="J36" s="5">
        <f t="shared" si="3"/>
        <v>106.43394719799808</v>
      </c>
    </row>
    <row r="37" spans="1:10" ht="15">
      <c r="A37" s="6" t="s">
        <v>30</v>
      </c>
      <c r="B37" s="7">
        <v>546.572</v>
      </c>
      <c r="C37" s="7">
        <v>0</v>
      </c>
      <c r="D37" s="7">
        <f t="shared" si="1"/>
        <v>546.572</v>
      </c>
      <c r="E37" s="7">
        <v>678.4110000000001</v>
      </c>
      <c r="F37" s="7">
        <v>0</v>
      </c>
      <c r="G37" s="7">
        <f t="shared" si="2"/>
        <v>678.4110000000001</v>
      </c>
      <c r="H37" s="8">
        <f t="shared" si="3"/>
        <v>24.121067306777526</v>
      </c>
      <c r="I37" s="8">
        <f t="shared" si="3"/>
        <v>0</v>
      </c>
      <c r="J37" s="9">
        <f t="shared" si="3"/>
        <v>24.121067306777526</v>
      </c>
    </row>
    <row r="38" spans="1:10" ht="15">
      <c r="A38" s="10" t="s">
        <v>31</v>
      </c>
      <c r="B38" s="3">
        <v>1982.226</v>
      </c>
      <c r="C38" s="3">
        <v>0</v>
      </c>
      <c r="D38" s="3">
        <f t="shared" si="1"/>
        <v>1982.226</v>
      </c>
      <c r="E38" s="3">
        <v>2369.362</v>
      </c>
      <c r="F38" s="3">
        <v>0</v>
      </c>
      <c r="G38" s="3">
        <f t="shared" si="2"/>
        <v>2369.362</v>
      </c>
      <c r="H38" s="4">
        <f t="shared" si="3"/>
        <v>19.530366365893695</v>
      </c>
      <c r="I38" s="4">
        <f t="shared" si="3"/>
        <v>0</v>
      </c>
      <c r="J38" s="5">
        <f t="shared" si="3"/>
        <v>19.530366365893695</v>
      </c>
    </row>
    <row r="39" spans="1:10" ht="15">
      <c r="A39" s="6" t="s">
        <v>32</v>
      </c>
      <c r="B39" s="7">
        <v>68.709</v>
      </c>
      <c r="C39" s="7">
        <v>0.636</v>
      </c>
      <c r="D39" s="7">
        <f t="shared" si="1"/>
        <v>69.345</v>
      </c>
      <c r="E39" s="7">
        <v>159.363</v>
      </c>
      <c r="F39" s="7">
        <v>0</v>
      </c>
      <c r="G39" s="7">
        <f t="shared" si="2"/>
        <v>159.363</v>
      </c>
      <c r="H39" s="8">
        <f t="shared" si="3"/>
        <v>131.93904728638168</v>
      </c>
      <c r="I39" s="8">
        <f t="shared" si="3"/>
        <v>-100</v>
      </c>
      <c r="J39" s="9">
        <f t="shared" si="3"/>
        <v>129.81181051265412</v>
      </c>
    </row>
    <row r="40" spans="1:10" ht="15">
      <c r="A40" s="10" t="s">
        <v>33</v>
      </c>
      <c r="B40" s="3">
        <v>4394.512</v>
      </c>
      <c r="C40" s="3">
        <v>1597.953</v>
      </c>
      <c r="D40" s="3">
        <f t="shared" si="1"/>
        <v>5992.465</v>
      </c>
      <c r="E40" s="3">
        <v>7458.150999999999</v>
      </c>
      <c r="F40" s="3">
        <v>3501.3050000000003</v>
      </c>
      <c r="G40" s="3">
        <f t="shared" si="2"/>
        <v>10959.455999999998</v>
      </c>
      <c r="H40" s="4">
        <f t="shared" si="3"/>
        <v>69.71511284984543</v>
      </c>
      <c r="I40" s="4">
        <f t="shared" si="3"/>
        <v>119.11188877269858</v>
      </c>
      <c r="J40" s="5">
        <f t="shared" si="3"/>
        <v>82.88727593736465</v>
      </c>
    </row>
    <row r="41" spans="1:10" ht="15">
      <c r="A41" s="6" t="s">
        <v>34</v>
      </c>
      <c r="B41" s="7">
        <v>0</v>
      </c>
      <c r="C41" s="7">
        <v>0</v>
      </c>
      <c r="D41" s="7">
        <f t="shared" si="1"/>
        <v>0</v>
      </c>
      <c r="E41" s="7">
        <v>0</v>
      </c>
      <c r="F41" s="7">
        <v>0.03</v>
      </c>
      <c r="G41" s="7">
        <f t="shared" si="2"/>
        <v>0.03</v>
      </c>
      <c r="H41" s="8">
        <f t="shared" si="3"/>
        <v>0</v>
      </c>
      <c r="I41" s="8">
        <f t="shared" si="3"/>
        <v>0</v>
      </c>
      <c r="J41" s="9">
        <f t="shared" si="3"/>
        <v>0</v>
      </c>
    </row>
    <row r="42" spans="1:10" ht="15">
      <c r="A42" s="10" t="s">
        <v>35</v>
      </c>
      <c r="B42" s="3">
        <v>1893.295</v>
      </c>
      <c r="C42" s="3">
        <v>377.909</v>
      </c>
      <c r="D42" s="3">
        <f t="shared" si="1"/>
        <v>2271.204</v>
      </c>
      <c r="E42" s="3">
        <v>2403.269</v>
      </c>
      <c r="F42" s="3">
        <v>893.935</v>
      </c>
      <c r="G42" s="3">
        <f t="shared" si="2"/>
        <v>3297.2039999999997</v>
      </c>
      <c r="H42" s="4">
        <f t="shared" si="3"/>
        <v>26.93579183381352</v>
      </c>
      <c r="I42" s="4">
        <f t="shared" si="3"/>
        <v>136.54768740622742</v>
      </c>
      <c r="J42" s="5">
        <f t="shared" si="3"/>
        <v>45.17427760782384</v>
      </c>
    </row>
    <row r="43" spans="1:10" ht="15">
      <c r="A43" s="6" t="s">
        <v>36</v>
      </c>
      <c r="B43" s="7">
        <v>1978.38</v>
      </c>
      <c r="C43" s="7">
        <v>42.682</v>
      </c>
      <c r="D43" s="7">
        <f t="shared" si="1"/>
        <v>2021.0620000000001</v>
      </c>
      <c r="E43" s="7">
        <v>2541.3630000000003</v>
      </c>
      <c r="F43" s="7">
        <v>58.629000000000005</v>
      </c>
      <c r="G43" s="7">
        <f t="shared" si="2"/>
        <v>2599.992</v>
      </c>
      <c r="H43" s="8">
        <f t="shared" si="3"/>
        <v>28.45676765838717</v>
      </c>
      <c r="I43" s="8">
        <f t="shared" si="3"/>
        <v>37.36235415397592</v>
      </c>
      <c r="J43" s="9">
        <f t="shared" si="3"/>
        <v>28.644841177559126</v>
      </c>
    </row>
    <row r="44" spans="1:10" ht="15">
      <c r="A44" s="10" t="s">
        <v>37</v>
      </c>
      <c r="B44" s="3">
        <v>2577.3369999999995</v>
      </c>
      <c r="C44" s="3">
        <v>0</v>
      </c>
      <c r="D44" s="3">
        <f t="shared" si="1"/>
        <v>2577.3369999999995</v>
      </c>
      <c r="E44" s="3">
        <v>3345.276</v>
      </c>
      <c r="F44" s="3">
        <v>0.913</v>
      </c>
      <c r="G44" s="3">
        <f t="shared" si="2"/>
        <v>3346.189</v>
      </c>
      <c r="H44" s="4">
        <f t="shared" si="3"/>
        <v>29.795831899359705</v>
      </c>
      <c r="I44" s="4">
        <f t="shared" si="3"/>
        <v>0</v>
      </c>
      <c r="J44" s="5">
        <f t="shared" si="3"/>
        <v>29.83125606003408</v>
      </c>
    </row>
    <row r="45" spans="1:10" ht="15">
      <c r="A45" s="6" t="s">
        <v>69</v>
      </c>
      <c r="B45" s="7">
        <v>1390.259</v>
      </c>
      <c r="C45" s="7">
        <v>0</v>
      </c>
      <c r="D45" s="7">
        <f t="shared" si="1"/>
        <v>1390.259</v>
      </c>
      <c r="E45" s="7">
        <v>1318.96</v>
      </c>
      <c r="F45" s="7">
        <v>2.945</v>
      </c>
      <c r="G45" s="7">
        <f t="shared" si="2"/>
        <v>1321.905</v>
      </c>
      <c r="H45" s="8">
        <f t="shared" si="3"/>
        <v>-5.128468868031063</v>
      </c>
      <c r="I45" s="8">
        <f t="shared" si="3"/>
        <v>0</v>
      </c>
      <c r="J45" s="9">
        <f t="shared" si="3"/>
        <v>-4.916637835108425</v>
      </c>
    </row>
    <row r="46" spans="1:10" ht="15">
      <c r="A46" s="10" t="s">
        <v>38</v>
      </c>
      <c r="B46" s="3">
        <v>565.678</v>
      </c>
      <c r="C46" s="3">
        <v>78.861</v>
      </c>
      <c r="D46" s="3">
        <f t="shared" si="1"/>
        <v>644.539</v>
      </c>
      <c r="E46" s="3">
        <v>1949.4660000000001</v>
      </c>
      <c r="F46" s="3">
        <v>79.71</v>
      </c>
      <c r="G46" s="3">
        <f t="shared" si="2"/>
        <v>2029.1760000000002</v>
      </c>
      <c r="H46" s="4">
        <f t="shared" si="3"/>
        <v>244.62468047192925</v>
      </c>
      <c r="I46" s="4">
        <f t="shared" si="3"/>
        <v>1.076577776087026</v>
      </c>
      <c r="J46" s="5">
        <f t="shared" si="3"/>
        <v>214.82594536560242</v>
      </c>
    </row>
    <row r="47" spans="1:10" ht="15">
      <c r="A47" s="6" t="s">
        <v>39</v>
      </c>
      <c r="B47" s="7">
        <v>2060.32</v>
      </c>
      <c r="C47" s="7">
        <v>0</v>
      </c>
      <c r="D47" s="7">
        <f t="shared" si="1"/>
        <v>2060.32</v>
      </c>
      <c r="E47" s="7">
        <v>2817.64</v>
      </c>
      <c r="F47" s="7">
        <v>41.559</v>
      </c>
      <c r="G47" s="7">
        <f t="shared" si="2"/>
        <v>2859.199</v>
      </c>
      <c r="H47" s="8">
        <f t="shared" si="3"/>
        <v>36.757396909217974</v>
      </c>
      <c r="I47" s="8">
        <f t="shared" si="3"/>
        <v>0</v>
      </c>
      <c r="J47" s="9">
        <f t="shared" si="3"/>
        <v>38.77451075561077</v>
      </c>
    </row>
    <row r="48" spans="1:10" ht="15">
      <c r="A48" s="10" t="s">
        <v>75</v>
      </c>
      <c r="B48" s="3"/>
      <c r="C48" s="3"/>
      <c r="D48" s="3">
        <f t="shared" si="1"/>
        <v>0</v>
      </c>
      <c r="E48" s="3">
        <v>564.3589999999999</v>
      </c>
      <c r="F48" s="3">
        <v>2.286</v>
      </c>
      <c r="G48" s="3">
        <f t="shared" si="2"/>
        <v>566.6449999999999</v>
      </c>
      <c r="H48" s="4">
        <f t="shared" si="3"/>
        <v>0</v>
      </c>
      <c r="I48" s="4">
        <f t="shared" si="3"/>
        <v>0</v>
      </c>
      <c r="J48" s="5">
        <f t="shared" si="3"/>
        <v>0</v>
      </c>
    </row>
    <row r="49" spans="1:10" ht="15">
      <c r="A49" s="6" t="s">
        <v>40</v>
      </c>
      <c r="B49" s="7">
        <v>3265.748</v>
      </c>
      <c r="C49" s="7">
        <v>648.225</v>
      </c>
      <c r="D49" s="7">
        <f t="shared" si="1"/>
        <v>3913.973</v>
      </c>
      <c r="E49" s="7">
        <v>4226.516</v>
      </c>
      <c r="F49" s="7">
        <v>1486.6770000000001</v>
      </c>
      <c r="G49" s="7">
        <f t="shared" si="2"/>
        <v>5713.192999999999</v>
      </c>
      <c r="H49" s="8">
        <f t="shared" si="3"/>
        <v>29.419538800911756</v>
      </c>
      <c r="I49" s="8">
        <f t="shared" si="3"/>
        <v>129.34582899456208</v>
      </c>
      <c r="J49" s="9">
        <f t="shared" si="3"/>
        <v>45.96914695119255</v>
      </c>
    </row>
    <row r="50" spans="1:10" ht="15">
      <c r="A50" s="10" t="s">
        <v>41</v>
      </c>
      <c r="B50" s="3">
        <v>176.127</v>
      </c>
      <c r="C50" s="3">
        <v>0</v>
      </c>
      <c r="D50" s="3">
        <f t="shared" si="1"/>
        <v>176.127</v>
      </c>
      <c r="E50" s="3">
        <v>193.711</v>
      </c>
      <c r="F50" s="3">
        <v>0</v>
      </c>
      <c r="G50" s="3">
        <f t="shared" si="2"/>
        <v>193.711</v>
      </c>
      <c r="H50" s="4">
        <f t="shared" si="3"/>
        <v>9.98370494018521</v>
      </c>
      <c r="I50" s="4">
        <f t="shared" si="3"/>
        <v>0</v>
      </c>
      <c r="J50" s="5">
        <f t="shared" si="3"/>
        <v>9.98370494018521</v>
      </c>
    </row>
    <row r="51" spans="1:10" ht="15">
      <c r="A51" s="6" t="s">
        <v>42</v>
      </c>
      <c r="B51" s="7">
        <v>194.248</v>
      </c>
      <c r="C51" s="7">
        <v>0</v>
      </c>
      <c r="D51" s="7">
        <f t="shared" si="1"/>
        <v>194.248</v>
      </c>
      <c r="E51" s="7">
        <v>277.601</v>
      </c>
      <c r="F51" s="7">
        <v>0</v>
      </c>
      <c r="G51" s="7">
        <f t="shared" si="2"/>
        <v>277.601</v>
      </c>
      <c r="H51" s="8">
        <f t="shared" si="3"/>
        <v>42.91060911824061</v>
      </c>
      <c r="I51" s="8">
        <f t="shared" si="3"/>
        <v>0</v>
      </c>
      <c r="J51" s="9">
        <f t="shared" si="3"/>
        <v>42.91060911824061</v>
      </c>
    </row>
    <row r="52" spans="1:10" ht="15">
      <c r="A52" s="10" t="s">
        <v>43</v>
      </c>
      <c r="B52" s="3">
        <v>1454.96</v>
      </c>
      <c r="C52" s="3">
        <v>19.944</v>
      </c>
      <c r="D52" s="3">
        <f t="shared" si="1"/>
        <v>1474.904</v>
      </c>
      <c r="E52" s="3">
        <v>1523.057</v>
      </c>
      <c r="F52" s="3">
        <v>6.122</v>
      </c>
      <c r="G52" s="3">
        <f t="shared" si="2"/>
        <v>1529.179</v>
      </c>
      <c r="H52" s="4">
        <f t="shared" si="3"/>
        <v>4.680334854566447</v>
      </c>
      <c r="I52" s="4">
        <f t="shared" si="3"/>
        <v>-69.30405134376252</v>
      </c>
      <c r="J52" s="5">
        <f t="shared" si="3"/>
        <v>3.679900522339087</v>
      </c>
    </row>
    <row r="53" spans="1:10" ht="15">
      <c r="A53" s="6" t="s">
        <v>72</v>
      </c>
      <c r="B53" s="7">
        <v>1925.6779999999999</v>
      </c>
      <c r="C53" s="7">
        <v>0</v>
      </c>
      <c r="D53" s="7">
        <f t="shared" si="1"/>
        <v>1925.6779999999999</v>
      </c>
      <c r="E53" s="7">
        <v>2231.821</v>
      </c>
      <c r="F53" s="7">
        <v>12.723</v>
      </c>
      <c r="G53" s="7">
        <f t="shared" si="2"/>
        <v>2244.544</v>
      </c>
      <c r="H53" s="8">
        <f t="shared" si="3"/>
        <v>15.897933091617606</v>
      </c>
      <c r="I53" s="8">
        <f t="shared" si="3"/>
        <v>0</v>
      </c>
      <c r="J53" s="9">
        <f t="shared" si="3"/>
        <v>16.558635452033</v>
      </c>
    </row>
    <row r="54" spans="1:10" ht="15">
      <c r="A54" s="10" t="s">
        <v>44</v>
      </c>
      <c r="B54" s="3">
        <v>1408.503</v>
      </c>
      <c r="C54" s="3">
        <v>0</v>
      </c>
      <c r="D54" s="3">
        <f t="shared" si="1"/>
        <v>1408.503</v>
      </c>
      <c r="E54" s="3">
        <v>1453.623</v>
      </c>
      <c r="F54" s="3">
        <v>0</v>
      </c>
      <c r="G54" s="3">
        <f t="shared" si="2"/>
        <v>1453.623</v>
      </c>
      <c r="H54" s="4">
        <f t="shared" si="3"/>
        <v>3.2034010577187355</v>
      </c>
      <c r="I54" s="4">
        <f t="shared" si="3"/>
        <v>0</v>
      </c>
      <c r="J54" s="5">
        <f t="shared" si="3"/>
        <v>3.2034010577187355</v>
      </c>
    </row>
    <row r="55" spans="1:10" ht="15">
      <c r="A55" s="6" t="s">
        <v>70</v>
      </c>
      <c r="B55" s="7">
        <v>10.531</v>
      </c>
      <c r="C55" s="7">
        <v>1349.308</v>
      </c>
      <c r="D55" s="7">
        <f t="shared" si="1"/>
        <v>1359.839</v>
      </c>
      <c r="E55" s="7">
        <v>80.49000000000001</v>
      </c>
      <c r="F55" s="7">
        <v>1153.5314</v>
      </c>
      <c r="G55" s="7">
        <f t="shared" si="2"/>
        <v>1234.0214</v>
      </c>
      <c r="H55" s="8">
        <f t="shared" si="3"/>
        <v>664.3148798784541</v>
      </c>
      <c r="I55" s="8">
        <f t="shared" si="3"/>
        <v>-14.509407785324028</v>
      </c>
      <c r="J55" s="9">
        <f t="shared" si="3"/>
        <v>-9.25238943727896</v>
      </c>
    </row>
    <row r="56" spans="1:10" ht="15">
      <c r="A56" s="10" t="s">
        <v>45</v>
      </c>
      <c r="B56" s="3">
        <v>0</v>
      </c>
      <c r="C56" s="3">
        <v>0</v>
      </c>
      <c r="D56" s="3">
        <f t="shared" si="1"/>
        <v>0</v>
      </c>
      <c r="E56" s="3">
        <v>239.098</v>
      </c>
      <c r="F56" s="3">
        <v>0</v>
      </c>
      <c r="G56" s="3">
        <f t="shared" si="2"/>
        <v>239.098</v>
      </c>
      <c r="H56" s="4">
        <f t="shared" si="3"/>
        <v>0</v>
      </c>
      <c r="I56" s="4">
        <f t="shared" si="3"/>
        <v>0</v>
      </c>
      <c r="J56" s="5">
        <f t="shared" si="3"/>
        <v>0</v>
      </c>
    </row>
    <row r="57" spans="1:10" ht="15">
      <c r="A57" s="6" t="s">
        <v>46</v>
      </c>
      <c r="B57" s="7">
        <v>0</v>
      </c>
      <c r="C57" s="7">
        <v>0</v>
      </c>
      <c r="D57" s="7">
        <f t="shared" si="1"/>
        <v>0</v>
      </c>
      <c r="E57" s="7">
        <v>0</v>
      </c>
      <c r="F57" s="7">
        <v>0</v>
      </c>
      <c r="G57" s="7">
        <f t="shared" si="2"/>
        <v>0</v>
      </c>
      <c r="H57" s="8">
        <f t="shared" si="3"/>
        <v>0</v>
      </c>
      <c r="I57" s="8">
        <f t="shared" si="3"/>
        <v>0</v>
      </c>
      <c r="J57" s="9">
        <f t="shared" si="3"/>
        <v>0</v>
      </c>
    </row>
    <row r="58" spans="1:10" ht="15">
      <c r="A58" s="10" t="s">
        <v>47</v>
      </c>
      <c r="B58" s="3">
        <v>5166.540999999999</v>
      </c>
      <c r="C58" s="3">
        <v>0</v>
      </c>
      <c r="D58" s="3">
        <f t="shared" si="1"/>
        <v>5166.540999999999</v>
      </c>
      <c r="E58" s="3">
        <v>5759.455999999999</v>
      </c>
      <c r="F58" s="3">
        <v>5.3580000000000005</v>
      </c>
      <c r="G58" s="3">
        <f t="shared" si="2"/>
        <v>5764.813999999999</v>
      </c>
      <c r="H58" s="4">
        <f t="shared" si="3"/>
        <v>11.476053320780771</v>
      </c>
      <c r="I58" s="4">
        <f t="shared" si="3"/>
        <v>0</v>
      </c>
      <c r="J58" s="5">
        <f t="shared" si="3"/>
        <v>11.57975906897865</v>
      </c>
    </row>
    <row r="59" spans="1:10" ht="15">
      <c r="A59" s="6" t="s">
        <v>56</v>
      </c>
      <c r="B59" s="7">
        <v>21.287</v>
      </c>
      <c r="C59" s="7">
        <v>1.04</v>
      </c>
      <c r="D59" s="7">
        <f t="shared" si="1"/>
        <v>22.326999999999998</v>
      </c>
      <c r="E59" s="7">
        <v>128.678</v>
      </c>
      <c r="F59" s="7">
        <v>152.447</v>
      </c>
      <c r="G59" s="7">
        <f t="shared" si="2"/>
        <v>281.125</v>
      </c>
      <c r="H59" s="8">
        <f t="shared" si="3"/>
        <v>504.4910038990933</v>
      </c>
      <c r="I59" s="8">
        <f t="shared" si="3"/>
        <v>14558.365384615385</v>
      </c>
      <c r="J59" s="9">
        <f t="shared" si="3"/>
        <v>1159.125722219734</v>
      </c>
    </row>
    <row r="60" spans="1:10" ht="15">
      <c r="A60" s="10" t="s">
        <v>57</v>
      </c>
      <c r="B60" s="3">
        <v>4.373</v>
      </c>
      <c r="C60" s="3">
        <v>116.872</v>
      </c>
      <c r="D60" s="3">
        <f t="shared" si="1"/>
        <v>121.245</v>
      </c>
      <c r="E60" s="3">
        <v>83.525</v>
      </c>
      <c r="F60" s="3">
        <v>656.377</v>
      </c>
      <c r="G60" s="3">
        <f t="shared" si="2"/>
        <v>739.9019999999999</v>
      </c>
      <c r="H60" s="4">
        <f t="shared" si="3"/>
        <v>1810.0160073176307</v>
      </c>
      <c r="I60" s="4">
        <f t="shared" si="3"/>
        <v>461.62040522965293</v>
      </c>
      <c r="J60" s="5">
        <f t="shared" si="3"/>
        <v>510.25361870592593</v>
      </c>
    </row>
    <row r="61" spans="1:10" ht="15">
      <c r="A61" s="11" t="s">
        <v>48</v>
      </c>
      <c r="B61" s="20">
        <f>+B62-SUM(B6+B10+B32+B20+B59+B60+B5)</f>
        <v>155805.5010000001</v>
      </c>
      <c r="C61" s="20">
        <f>+C62-SUM(C6+C10+C32+C20+C59+C60+C5)</f>
        <v>507596.32799999975</v>
      </c>
      <c r="D61" s="20">
        <f>+D62-SUM(D6+D10+D32+D20+D59+D60+D5)</f>
        <v>663401.829</v>
      </c>
      <c r="E61" s="20">
        <f>+E62-SUM(E6+E10+E32+E20+E59+E60+E5)</f>
        <v>204821.4510000001</v>
      </c>
      <c r="F61" s="20">
        <f>+F62-SUM(F6+F10+F32+F20+F59+F60+F5)</f>
        <v>239089.26039999956</v>
      </c>
      <c r="G61" s="20">
        <f>+G62-SUM(G6+G10+G32+G20+G59+G60+G5)</f>
        <v>443910.71139999945</v>
      </c>
      <c r="H61" s="21">
        <f>+_xlfn.IFERROR(((E61-B61)/B61)*100,0)</f>
        <v>31.459704365637226</v>
      </c>
      <c r="I61" s="21">
        <f>+_xlfn.IFERROR(((F61-C61)/C61)*100,0)</f>
        <v>-52.89775610827514</v>
      </c>
      <c r="J61" s="21">
        <f>+_xlfn.IFERROR(((G61-D61)/D61)*100,0)</f>
        <v>-33.08569678363075</v>
      </c>
    </row>
    <row r="62" spans="1:10" ht="15">
      <c r="A62" s="14" t="s">
        <v>49</v>
      </c>
      <c r="B62" s="22">
        <f>SUM(B4:B60)</f>
        <v>263657.7460000001</v>
      </c>
      <c r="C62" s="22">
        <f>SUM(C4:C60)</f>
        <v>1122510.3529999997</v>
      </c>
      <c r="D62" s="22">
        <f>SUM(D4:D60)</f>
        <v>1386168.099</v>
      </c>
      <c r="E62" s="22">
        <f>SUM(E4:E60)</f>
        <v>350210.6689528001</v>
      </c>
      <c r="F62" s="22">
        <f>SUM(F4:F60)</f>
        <v>1417303.0474444446</v>
      </c>
      <c r="G62" s="22">
        <f>SUM(G4:G60)</f>
        <v>1767513.7163972445</v>
      </c>
      <c r="H62" s="23">
        <f>+_xlfn.IFERROR(((E62-B62)/B62)*100,0)</f>
        <v>32.827756538888096</v>
      </c>
      <c r="I62" s="23">
        <f>+_xlfn.IFERROR(((F62-C62)/C62)*100,0)</f>
        <v>26.261913189182412</v>
      </c>
      <c r="J62" s="23">
        <f>+_xlfn.IFERROR(((G62-D62)/D62)*100,0)</f>
        <v>27.510777204608328</v>
      </c>
    </row>
    <row r="63" spans="1:10" ht="15">
      <c r="A63" s="24"/>
      <c r="B63" s="25"/>
      <c r="C63" s="25"/>
      <c r="D63" s="25"/>
      <c r="E63" s="25"/>
      <c r="F63" s="25"/>
      <c r="G63" s="25"/>
      <c r="H63" s="25"/>
      <c r="I63" s="25"/>
      <c r="J63" s="26"/>
    </row>
    <row r="64" spans="1:10" ht="15">
      <c r="A64" s="24" t="s">
        <v>65</v>
      </c>
      <c r="B64" s="25"/>
      <c r="C64" s="25"/>
      <c r="D64" s="25"/>
      <c r="E64" s="25"/>
      <c r="F64" s="25"/>
      <c r="G64" s="25"/>
      <c r="H64" s="25"/>
      <c r="I64" s="25"/>
      <c r="J64" s="26"/>
    </row>
    <row r="65" spans="1:10" ht="15.75" thickBot="1">
      <c r="A65" s="27"/>
      <c r="B65" s="28"/>
      <c r="C65" s="28"/>
      <c r="D65" s="28"/>
      <c r="E65" s="28"/>
      <c r="F65" s="28"/>
      <c r="G65" s="28"/>
      <c r="H65" s="28"/>
      <c r="I65" s="28"/>
      <c r="J65" s="29"/>
    </row>
    <row r="66" spans="1:10" ht="45.75" customHeight="1">
      <c r="A66" s="60" t="s">
        <v>71</v>
      </c>
      <c r="B66" s="60"/>
      <c r="C66" s="60"/>
      <c r="D66" s="60"/>
      <c r="E66" s="60"/>
      <c r="F66" s="60"/>
      <c r="G66" s="60"/>
      <c r="H66" s="60"/>
      <c r="I66" s="60"/>
      <c r="J66" s="60"/>
    </row>
    <row r="67" ht="15">
      <c r="A67" s="36"/>
    </row>
    <row r="68" spans="2:7" ht="15">
      <c r="B68" s="34"/>
      <c r="C68" s="34"/>
      <c r="D68" s="34"/>
      <c r="E68" s="34"/>
      <c r="F68" s="34"/>
      <c r="G68" s="34"/>
    </row>
    <row r="69" spans="2:7" ht="15">
      <c r="B69" s="34"/>
      <c r="C69" s="34"/>
      <c r="D69" s="34"/>
      <c r="E69" s="34"/>
      <c r="F69" s="34"/>
      <c r="G69" s="34"/>
    </row>
    <row r="70" spans="2:7" ht="15">
      <c r="B70" s="34"/>
      <c r="C70" s="34"/>
      <c r="D70" s="34"/>
      <c r="E70" s="34"/>
      <c r="F70" s="34"/>
      <c r="G70" s="34"/>
    </row>
    <row r="71" spans="2:8" ht="15">
      <c r="B71" s="34"/>
      <c r="C71" s="34"/>
      <c r="D71" s="34"/>
      <c r="E71" s="34"/>
      <c r="F71" s="34"/>
      <c r="G71" s="34"/>
      <c r="H71" s="34"/>
    </row>
  </sheetData>
  <sheetProtection/>
  <mergeCells count="6">
    <mergeCell ref="A66:J66"/>
    <mergeCell ref="A1:J1"/>
    <mergeCell ref="A2:A3"/>
    <mergeCell ref="B2:D2"/>
    <mergeCell ref="E2:G2"/>
    <mergeCell ref="H2:J2"/>
  </mergeCells>
  <conditionalFormatting sqref="H8:J46">
    <cfRule type="cellIs" priority="3" dxfId="0" operator="equal">
      <formula>0</formula>
    </cfRule>
  </conditionalFormatting>
  <conditionalFormatting sqref="H4:J5">
    <cfRule type="cellIs" priority="7" dxfId="0" operator="equal">
      <formula>0</formula>
    </cfRule>
  </conditionalFormatting>
  <conditionalFormatting sqref="B4:G5">
    <cfRule type="cellIs" priority="8" dxfId="0" operator="equal">
      <formula>0</formula>
    </cfRule>
  </conditionalFormatting>
  <conditionalFormatting sqref="B6:G7">
    <cfRule type="cellIs" priority="6" dxfId="0" operator="equal">
      <formula>0</formula>
    </cfRule>
  </conditionalFormatting>
  <conditionalFormatting sqref="H6:J7">
    <cfRule type="cellIs" priority="5" dxfId="0" operator="equal">
      <formula>0</formula>
    </cfRule>
  </conditionalFormatting>
  <conditionalFormatting sqref="B8:G46">
    <cfRule type="cellIs" priority="4" dxfId="0" operator="equal">
      <formula>0</formula>
    </cfRule>
  </conditionalFormatting>
  <conditionalFormatting sqref="H47:J60">
    <cfRule type="cellIs" priority="1" dxfId="0" operator="equal">
      <formula>0</formula>
    </cfRule>
  </conditionalFormatting>
  <conditionalFormatting sqref="B47:G60">
    <cfRule type="cellIs" priority="2"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Excel Android</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TÜROB</dc:creator>
  <cp:keywords/>
  <dc:description/>
  <cp:lastModifiedBy>ismail</cp:lastModifiedBy>
  <cp:lastPrinted>2021-11-08T10:33:16Z</cp:lastPrinted>
  <dcterms:created xsi:type="dcterms:W3CDTF">2017-03-06T11:35:15Z</dcterms:created>
  <dcterms:modified xsi:type="dcterms:W3CDTF">2022-07-18T10:42:37Z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3|DHMI-DHMI-TASNIF DISI|{00000000-0000-0000-0000-000000000000}</vt:lpwstr>
  </property>
</Properties>
</file>