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520" tabRatio="587" activeTab="0"/>
  </bookViews>
  <sheets>
    <sheet name="YOLCU" sheetId="1" r:id="rId1"/>
    <sheet name="TÜM UÇAK" sheetId="2" r:id="rId2"/>
    <sheet name="TİCARİ UÇAK" sheetId="3" r:id="rId3"/>
    <sheet name="YÜK" sheetId="4" r:id="rId4"/>
    <sheet name="KARGO" sheetId="5" r:id="rId5"/>
  </sheets>
  <definedNames>
    <definedName name="_xlfn.IFERROR" hidden="1">#NAME?</definedName>
    <definedName name="_xlnm.Print_Area" localSheetId="4">'KARGO'!$A$1:$J$66</definedName>
    <definedName name="_xlnm.Print_Area" localSheetId="2">'TİCARİ UÇAK'!$A$1:$J$67</definedName>
    <definedName name="_xlnm.Print_Area" localSheetId="1">'TÜM UÇAK'!$A$1:$J$68</definedName>
    <definedName name="_xlnm.Print_Area" localSheetId="0">'YOLCU'!$A$1:$J$68</definedName>
    <definedName name="_xlnm.Print_Area" localSheetId="3">'YÜK'!$A$1:$J$65</definedName>
  </definedNames>
  <calcPr fullCalcOnLoad="1"/>
</workbook>
</file>

<file path=xl/sharedStrings.xml><?xml version="1.0" encoding="utf-8"?>
<sst xmlns="http://schemas.openxmlformats.org/spreadsheetml/2006/main" count="399" uniqueCount="84">
  <si>
    <t xml:space="preserve">   TÜM UÇAK TRAFİĞİ</t>
  </si>
  <si>
    <t xml:space="preserve">Havalimanları </t>
  </si>
  <si>
    <t>İç Hat</t>
  </si>
  <si>
    <t>Dış Hat</t>
  </si>
  <si>
    <t>Toplam</t>
  </si>
  <si>
    <t>İstanbul Atatürk</t>
  </si>
  <si>
    <t>Ankara Esenboğa</t>
  </si>
  <si>
    <t>İzmir Adnan Menderes</t>
  </si>
  <si>
    <t>Antalya</t>
  </si>
  <si>
    <t>Muğla Dalaman</t>
  </si>
  <si>
    <t>Muğla Milas-Bodrum</t>
  </si>
  <si>
    <t>Adana</t>
  </si>
  <si>
    <t>Trabzon</t>
  </si>
  <si>
    <t>Erzurum</t>
  </si>
  <si>
    <t>Gaziantep</t>
  </si>
  <si>
    <t>Adıyaman</t>
  </si>
  <si>
    <t>Ağrı Ahmed-i Hani</t>
  </si>
  <si>
    <t>Amasya Merzifon</t>
  </si>
  <si>
    <t>Balıkesir Koca Seyit</t>
  </si>
  <si>
    <t>Balıkesir Merkez</t>
  </si>
  <si>
    <t>Batman</t>
  </si>
  <si>
    <t>Bingöl</t>
  </si>
  <si>
    <t>Bursa Yenişehir</t>
  </si>
  <si>
    <t>Çanakkale</t>
  </si>
  <si>
    <t>Çanakkale Gökçeada</t>
  </si>
  <si>
    <t>Denizli Çardak</t>
  </si>
  <si>
    <t>Diyarbakır</t>
  </si>
  <si>
    <t>Elazığ</t>
  </si>
  <si>
    <t>Hatay</t>
  </si>
  <si>
    <t>Isparta Süleyman Demirel</t>
  </si>
  <si>
    <t>Kahramanmaraş</t>
  </si>
  <si>
    <t>Kars Harakani</t>
  </si>
  <si>
    <t>Kastamonu</t>
  </si>
  <si>
    <t>Kayseri</t>
  </si>
  <si>
    <t>Kocaeli Cengiz Topel</t>
  </si>
  <si>
    <t>Konya</t>
  </si>
  <si>
    <t>Malatya</t>
  </si>
  <si>
    <t>Kapadokya</t>
  </si>
  <si>
    <t>Ordu-Giresun</t>
  </si>
  <si>
    <t>Samsun Çarşamba</t>
  </si>
  <si>
    <t>Siirt</t>
  </si>
  <si>
    <t>Sinop</t>
  </si>
  <si>
    <t>Sivas Nuri Demirağ</t>
  </si>
  <si>
    <t>Şırnak Şerafettin Elçi</t>
  </si>
  <si>
    <t>Tokat</t>
  </si>
  <si>
    <t>Uşak</t>
  </si>
  <si>
    <t>Van Ferit Melen</t>
  </si>
  <si>
    <t>DHMİ TOPLAMI</t>
  </si>
  <si>
    <t>TÜRKİYE GENELİ</t>
  </si>
  <si>
    <t>OVERFLIGHT</t>
  </si>
  <si>
    <t>TÜRKİYE GENELİ OVERFLIGHT DAHİL</t>
  </si>
  <si>
    <t>YOLCU TRAFİĞİ (Gelen-Giden)</t>
  </si>
  <si>
    <t>DHMİ DİREKT TRANSİT</t>
  </si>
  <si>
    <t>DİĞER DİREKT TRANSİT</t>
  </si>
  <si>
    <t>TÜRKİYE GENELİ DİREKT TRANSİT</t>
  </si>
  <si>
    <t>TÜRKİYE GENELİ DİREKT TRANSİT DAHİL</t>
  </si>
  <si>
    <t xml:space="preserve">   TİCARİ  UÇAK TRAFİĞİ</t>
  </si>
  <si>
    <t>YÜK TRAFİĞİ ( Bagaj+Kargo+Posta) (TON)</t>
  </si>
  <si>
    <t xml:space="preserve"> </t>
  </si>
  <si>
    <t>Iğdır Şehit Bülent Aydın</t>
  </si>
  <si>
    <t>Hakkari Yüksekova Selahaddin Eyyubi</t>
  </si>
  <si>
    <t>Tekirdağ Çorlu Atatürk</t>
  </si>
  <si>
    <t>(*)İşaretli havalimanlarından  Zonguldak Çaycuma,Gazipaşa Alanya,Zafer ve Aydın Çıldır Havalimanları DHMİ denetimli özel şirket tarafından işletilmektedir. İstanbul Sabiha Gökçen Havalimanı Savunma Sanayii Başkanlığı denetiminde özel şirket tarafından,Eskişehir Hasan Polatkan Havalimanı, Eskişehir Teknik Üniversitesi tarafından, İstanbul Havalimanı DHMİ denetimi ve gözetimi altında özel şirket tarafından işletilmekte olduğundan DHMİ toplamında hariç tutulmuştur.</t>
  </si>
  <si>
    <t>(**) Yıl içerisinde geçmiş aylarda yapılan revizeler mevcut ay verilerine yansıtılmıştır.</t>
  </si>
  <si>
    <t>Erzincan Yıldırım Akbulut</t>
  </si>
  <si>
    <t xml:space="preserve"> 2023/2022 (%)</t>
  </si>
  <si>
    <t>Mardin Prof. Dr. Aziz Sancar</t>
  </si>
  <si>
    <t>Muş Sultan Alparslan</t>
  </si>
  <si>
    <t>Rize-Artvin</t>
  </si>
  <si>
    <t>Şanlıurfa Gap</t>
  </si>
  <si>
    <t>İstanbul (*)</t>
  </si>
  <si>
    <t>İstanbul Sabiha Gökçen (*)</t>
  </si>
  <si>
    <t>Gazipaşa Alanya (*)</t>
  </si>
  <si>
    <t>Aydın Çıldır (*)</t>
  </si>
  <si>
    <t>Eskişehir Hasan Polatkan (*)</t>
  </si>
  <si>
    <t>Zafer (*)</t>
  </si>
  <si>
    <t>Zonguldak Çaycuma (*)</t>
  </si>
  <si>
    <t>KARGO TRAFİĞİ (TON)</t>
  </si>
  <si>
    <t xml:space="preserve">2022 KASIM SONU
</t>
  </si>
  <si>
    <t>2023 KASIM SONU
(Kesin Olmayan)</t>
  </si>
  <si>
    <t>* Ekim ayı revize edilmiştir.</t>
  </si>
  <si>
    <t>TÜROB ÇALIŞMASI                                                                                                                                                                          TEKİL YOLCU SAYISI (DHMİ VERİLERİ / 2)</t>
  </si>
  <si>
    <t>2023/2022 Fark</t>
  </si>
  <si>
    <t>Ocak-Kasım 2023 Dönemi (334 Gün) Günlük Yolcu Sayısı</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</si>
</sst>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 _T_L_-;\-* #,##0.00\ _T_L_-;_-* &quot;-&quot;??\ _T_L_-;_-@_-"/>
    <numFmt numFmtId="165" formatCode="_-* #,##0\ _T_L_-;\-* #,##0\ _T_L_-;_-* &quot;-&quot;??\ _T_L_-;_-@_-"/>
    <numFmt numFmtId="166" formatCode="#,##0.0"/>
    <numFmt numFmtId="167" formatCode="#,##0_ ;\-#,##0\ "/>
    <numFmt numFmtId="168" formatCode="0.0"/>
    <numFmt numFmtId="169" formatCode="_-* #,##0_-;\-* #,##0_-;_-* &quot;-&quot;??_-;_-@_-"/>
    <numFmt numFmtId="170" formatCode="_-* #,##0.0_-;\-* #,##0.0_-;_-* &quot;-&quot;??_-;_-@_-"/>
    <numFmt numFmtId="171" formatCode="0;;;@"/>
  </numFmts>
  <fonts count="45">
    <font>
      <sz val="11"/>
      <color theme="1"/>
      <name val="Calibri"/>
      <family val="2"/>
    </font>
    <font>
      <sz val="11"/>
      <color indexed="8"/>
      <name val="Calibri"/>
      <family val="2"/>
    </font>
    <font>
      <sz val="11"/>
      <color indexed="9"/>
      <name val="Calibri"/>
      <family val="2"/>
    </font>
    <font>
      <b/>
      <sz val="11"/>
      <color indexed="8"/>
      <name val="Tahoma"/>
      <family val="2"/>
    </font>
    <font>
      <b/>
      <sz val="11"/>
      <color indexed="9"/>
      <name val="Tahoma"/>
      <family val="2"/>
    </font>
    <font>
      <b/>
      <sz val="10"/>
      <color indexed="9"/>
      <name val="Tahoma"/>
      <family val="2"/>
    </font>
    <font>
      <sz val="10"/>
      <name val="Arial Tur"/>
      <family val="0"/>
    </font>
    <font>
      <b/>
      <sz val="8"/>
      <color indexed="8"/>
      <name val="Tahoma"/>
      <family val="2"/>
    </font>
    <font>
      <b/>
      <sz val="9.5"/>
      <color indexed="8"/>
      <name val="Tahoma"/>
      <family val="2"/>
    </font>
    <font>
      <b/>
      <sz val="9.5"/>
      <color indexed="10"/>
      <name val="Tahoma"/>
      <family val="2"/>
    </font>
    <font>
      <b/>
      <sz val="9.5"/>
      <color indexed="9"/>
      <name val="Tahoma"/>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i/>
      <sz val="11"/>
      <color rgb="FF7F7F7F"/>
      <name val="Calibri"/>
      <family val="2"/>
    </font>
    <font>
      <sz val="18"/>
      <color theme="3"/>
      <name val="Calibri Light"/>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5700"/>
      <name val="Calibri"/>
      <family val="2"/>
    </font>
    <font>
      <b/>
      <sz val="11"/>
      <color theme="1"/>
      <name val="Calibri"/>
      <family val="2"/>
    </font>
    <font>
      <sz val="11"/>
      <color rgb="FFFF0000"/>
      <name val="Calibri"/>
      <family val="2"/>
    </font>
    <font>
      <sz val="11"/>
      <color theme="0"/>
      <name val="Calibri"/>
      <family val="2"/>
    </font>
    <font>
      <b/>
      <sz val="10"/>
      <color theme="0"/>
      <name val="Tahoma"/>
      <family val="2"/>
    </font>
    <font>
      <b/>
      <sz val="9.5"/>
      <color theme="0"/>
      <name val="Tahoma"/>
      <family val="2"/>
    </font>
    <font>
      <b/>
      <sz val="11"/>
      <color theme="1"/>
      <name val="Tahoma"/>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00000"/>
        <bgColor indexed="64"/>
      </patternFill>
    </fill>
    <fill>
      <patternFill patternType="solid">
        <fgColor theme="0"/>
        <bgColor indexed="64"/>
      </patternFill>
    </fill>
    <fill>
      <patternFill patternType="solid">
        <fgColor theme="0"/>
        <bgColor indexed="64"/>
      </patternFill>
    </fill>
    <fill>
      <patternFill patternType="solid">
        <fgColor theme="6" tint="-0.4999699890613556"/>
        <bgColor indexed="64"/>
      </patternFill>
    </fill>
    <fill>
      <patternFill patternType="solid">
        <fgColor theme="6" tint="-0.4999699890613556"/>
        <bgColor indexed="64"/>
      </patternFill>
    </fill>
    <fill>
      <patternFill patternType="solid">
        <fgColor rgb="FFC00000"/>
        <bgColor indexed="64"/>
      </patternFill>
    </fill>
    <fill>
      <patternFill patternType="solid">
        <fgColor theme="3" tint="-0.4999699890613556"/>
        <bgColor indexed="64"/>
      </patternFill>
    </fill>
    <fill>
      <patternFill patternType="solid">
        <fgColor rgb="FFFFFF00"/>
        <bgColor indexed="64"/>
      </patternFill>
    </fill>
  </fills>
  <borders count="2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right/>
      <top/>
      <bottom style="thin"/>
    </border>
    <border>
      <left/>
      <right style="medium"/>
      <top/>
      <bottom style="thin"/>
    </border>
    <border>
      <left/>
      <right style="medium"/>
      <top/>
      <bottom/>
    </border>
    <border>
      <left style="medium"/>
      <right/>
      <top/>
      <bottom/>
    </border>
    <border>
      <left style="medium"/>
      <right/>
      <top/>
      <bottom style="medium"/>
    </border>
    <border>
      <left/>
      <right/>
      <top style="medium"/>
      <bottom style="medium"/>
    </border>
    <border>
      <left/>
      <right/>
      <top/>
      <bottom style="medium"/>
    </border>
    <border>
      <left/>
      <right style="medium"/>
      <top/>
      <bottom style="medium"/>
    </border>
    <border>
      <left/>
      <right/>
      <top style="medium"/>
      <bottom/>
    </border>
    <border>
      <left style="medium"/>
      <right/>
      <top style="medium"/>
      <bottom/>
    </border>
    <border>
      <left/>
      <right style="medium"/>
      <top style="medium"/>
      <bottom/>
    </border>
    <border>
      <left style="medium"/>
      <right/>
      <top/>
      <bottom style="thin"/>
    </border>
    <border>
      <left/>
      <right style="medium"/>
      <top style="medium"/>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41" fontId="0" fillId="0" borderId="0" applyFont="0" applyFill="0" applyBorder="0" applyAlignment="0" applyProtection="0"/>
    <xf numFmtId="164" fontId="6" fillId="0" borderId="0" applyFont="0" applyFill="0" applyBorder="0" applyAlignment="0" applyProtection="0"/>
    <xf numFmtId="0" fontId="32" fillId="20" borderId="5" applyNumberFormat="0" applyAlignment="0" applyProtection="0"/>
    <xf numFmtId="0" fontId="33" fillId="21" borderId="6" applyNumberFormat="0" applyAlignment="0" applyProtection="0"/>
    <xf numFmtId="0" fontId="34" fillId="20" borderId="6" applyNumberFormat="0" applyAlignment="0" applyProtection="0"/>
    <xf numFmtId="0" fontId="35" fillId="22" borderId="7" applyNumberFormat="0" applyAlignment="0" applyProtection="0"/>
    <xf numFmtId="0" fontId="36" fillId="23" borderId="0" applyNumberFormat="0" applyBorder="0" applyAlignment="0" applyProtection="0"/>
    <xf numFmtId="0" fontId="37" fillId="24" borderId="0" applyNumberFormat="0" applyBorder="0" applyAlignment="0" applyProtection="0"/>
    <xf numFmtId="0" fontId="0" fillId="0" borderId="0">
      <alignment/>
      <protection/>
    </xf>
    <xf numFmtId="0" fontId="6" fillId="0" borderId="0">
      <alignment/>
      <protection/>
    </xf>
    <xf numFmtId="0" fontId="0" fillId="25" borderId="8" applyNumberFormat="0" applyFont="0" applyAlignment="0" applyProtection="0"/>
    <xf numFmtId="0" fontId="38"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9" fontId="0" fillId="0" borderId="0" applyFont="0" applyFill="0" applyBorder="0" applyAlignment="0" applyProtection="0"/>
    <xf numFmtId="9" fontId="6" fillId="0" borderId="0" applyFont="0" applyFill="0" applyBorder="0" applyAlignment="0" applyProtection="0"/>
  </cellStyleXfs>
  <cellXfs count="97">
    <xf numFmtId="0" fontId="0" fillId="0" borderId="0" xfId="0" applyFont="1" applyAlignment="1">
      <alignment/>
    </xf>
    <xf numFmtId="2" fontId="5" fillId="33" borderId="10" xfId="57" applyNumberFormat="1" applyFont="1" applyFill="1" applyBorder="1" applyAlignment="1">
      <alignment horizontal="right" vertical="center"/>
    </xf>
    <xf numFmtId="2" fontId="5" fillId="33" borderId="11" xfId="57" applyNumberFormat="1" applyFont="1" applyFill="1" applyBorder="1" applyAlignment="1">
      <alignment horizontal="right" vertical="center"/>
    </xf>
    <xf numFmtId="3" fontId="8" fillId="34" borderId="0" xfId="41" applyNumberFormat="1" applyFont="1" applyFill="1" applyBorder="1" applyAlignment="1">
      <alignment horizontal="right" vertical="center"/>
    </xf>
    <xf numFmtId="3" fontId="9" fillId="34" borderId="0" xfId="41" applyNumberFormat="1" applyFont="1" applyFill="1" applyBorder="1" applyAlignment="1">
      <alignment horizontal="right" vertical="center"/>
    </xf>
    <xf numFmtId="3" fontId="9" fillId="34" borderId="12" xfId="41" applyNumberFormat="1" applyFont="1" applyFill="1" applyBorder="1" applyAlignment="1">
      <alignment horizontal="right" vertical="center"/>
    </xf>
    <xf numFmtId="165" fontId="7" fillId="16" borderId="13" xfId="41" applyNumberFormat="1" applyFont="1" applyFill="1" applyBorder="1" applyAlignment="1">
      <alignment horizontal="left"/>
    </xf>
    <xf numFmtId="3" fontId="8" fillId="16" borderId="0" xfId="41" applyNumberFormat="1" applyFont="1" applyFill="1" applyBorder="1" applyAlignment="1">
      <alignment horizontal="right" vertical="center"/>
    </xf>
    <xf numFmtId="3" fontId="9" fillId="16" borderId="0" xfId="41" applyNumberFormat="1" applyFont="1" applyFill="1" applyBorder="1" applyAlignment="1">
      <alignment horizontal="right" vertical="center"/>
    </xf>
    <xf numFmtId="3" fontId="9" fillId="16" borderId="12" xfId="41" applyNumberFormat="1" applyFont="1" applyFill="1" applyBorder="1" applyAlignment="1">
      <alignment horizontal="right" vertical="center"/>
    </xf>
    <xf numFmtId="165" fontId="7" fillId="35" borderId="13" xfId="41" applyNumberFormat="1" applyFont="1" applyFill="1" applyBorder="1" applyAlignment="1">
      <alignment horizontal="left"/>
    </xf>
    <xf numFmtId="0" fontId="42" fillId="36" borderId="13" xfId="41" applyNumberFormat="1" applyFont="1" applyFill="1" applyBorder="1" applyAlignment="1">
      <alignment horizontal="left" vertical="center"/>
    </xf>
    <xf numFmtId="3" fontId="10" fillId="37" borderId="0" xfId="41" applyNumberFormat="1" applyFont="1" applyFill="1" applyBorder="1" applyAlignment="1">
      <alignment horizontal="right" vertical="center"/>
    </xf>
    <xf numFmtId="166" fontId="10" fillId="37" borderId="0" xfId="64" applyNumberFormat="1" applyFont="1" applyFill="1" applyBorder="1" applyAlignment="1">
      <alignment horizontal="right" vertical="center"/>
    </xf>
    <xf numFmtId="0" fontId="5" fillId="38" borderId="13" xfId="41" applyNumberFormat="1" applyFont="1" applyFill="1" applyBorder="1" applyAlignment="1">
      <alignment horizontal="left" vertical="center"/>
    </xf>
    <xf numFmtId="3" fontId="10" fillId="33" borderId="0" xfId="41" applyNumberFormat="1" applyFont="1" applyFill="1" applyBorder="1" applyAlignment="1">
      <alignment horizontal="right" vertical="center"/>
    </xf>
    <xf numFmtId="166" fontId="10" fillId="33" borderId="0" xfId="64" applyNumberFormat="1" applyFont="1" applyFill="1" applyBorder="1" applyAlignment="1">
      <alignment horizontal="right" vertical="center"/>
    </xf>
    <xf numFmtId="166" fontId="10" fillId="33" borderId="12" xfId="64" applyNumberFormat="1" applyFont="1" applyFill="1" applyBorder="1" applyAlignment="1">
      <alignment horizontal="right" vertical="center"/>
    </xf>
    <xf numFmtId="0" fontId="5" fillId="39" borderId="14" xfId="57" applyNumberFormat="1" applyFont="1" applyFill="1" applyBorder="1" applyAlignment="1">
      <alignment horizontal="left" vertical="center"/>
    </xf>
    <xf numFmtId="167" fontId="10" fillId="39" borderId="0" xfId="60" applyNumberFormat="1" applyFont="1" applyFill="1" applyBorder="1" applyAlignment="1">
      <alignment vertical="center"/>
    </xf>
    <xf numFmtId="0" fontId="5" fillId="38" borderId="14" xfId="49" applyFont="1" applyFill="1" applyBorder="1" applyAlignment="1">
      <alignment horizontal="left" vertical="center"/>
      <protection/>
    </xf>
    <xf numFmtId="3" fontId="10" fillId="33" borderId="15" xfId="49" applyNumberFormat="1" applyFont="1" applyFill="1" applyBorder="1">
      <alignment/>
      <protection/>
    </xf>
    <xf numFmtId="3" fontId="5" fillId="37" borderId="0" xfId="41" applyNumberFormat="1" applyFont="1" applyFill="1" applyBorder="1" applyAlignment="1">
      <alignment horizontal="right" vertical="center"/>
    </xf>
    <xf numFmtId="166" fontId="5" fillId="37" borderId="0" xfId="64" applyNumberFormat="1" applyFont="1" applyFill="1" applyBorder="1" applyAlignment="1">
      <alignment horizontal="right" vertical="center"/>
    </xf>
    <xf numFmtId="3" fontId="5" fillId="33" borderId="0" xfId="41" applyNumberFormat="1" applyFont="1" applyFill="1" applyBorder="1" applyAlignment="1">
      <alignment horizontal="right" vertical="center"/>
    </xf>
    <xf numFmtId="166" fontId="5" fillId="33" borderId="0" xfId="64" applyNumberFormat="1" applyFont="1" applyFill="1" applyBorder="1" applyAlignment="1">
      <alignment horizontal="right" vertical="center"/>
    </xf>
    <xf numFmtId="165" fontId="10" fillId="16" borderId="13" xfId="60" applyNumberFormat="1" applyFont="1" applyFill="1" applyBorder="1" applyAlignment="1">
      <alignment vertical="center"/>
    </xf>
    <xf numFmtId="165" fontId="10" fillId="16" borderId="0" xfId="60" applyNumberFormat="1" applyFont="1" applyFill="1" applyBorder="1" applyAlignment="1">
      <alignment vertical="center"/>
    </xf>
    <xf numFmtId="165" fontId="10" fillId="16" borderId="12" xfId="60" applyNumberFormat="1" applyFont="1" applyFill="1" applyBorder="1" applyAlignment="1">
      <alignment vertical="center"/>
    </xf>
    <xf numFmtId="165" fontId="10" fillId="16" borderId="14" xfId="60" applyNumberFormat="1" applyFont="1" applyFill="1" applyBorder="1" applyAlignment="1">
      <alignment vertical="center"/>
    </xf>
    <xf numFmtId="165" fontId="10" fillId="16" borderId="16" xfId="60" applyNumberFormat="1" applyFont="1" applyFill="1" applyBorder="1" applyAlignment="1">
      <alignment vertical="center"/>
    </xf>
    <xf numFmtId="165" fontId="10" fillId="16" borderId="17" xfId="60" applyNumberFormat="1" applyFont="1" applyFill="1" applyBorder="1" applyAlignment="1">
      <alignment vertical="center"/>
    </xf>
    <xf numFmtId="3" fontId="43" fillId="37" borderId="0" xfId="41" applyNumberFormat="1" applyFont="1" applyFill="1" applyBorder="1" applyAlignment="1">
      <alignment horizontal="right" vertical="center"/>
    </xf>
    <xf numFmtId="3" fontId="10" fillId="33" borderId="15" xfId="49" applyNumberFormat="1" applyFont="1" applyFill="1" applyBorder="1" applyAlignment="1">
      <alignment horizontal="right"/>
      <protection/>
    </xf>
    <xf numFmtId="3" fontId="10" fillId="33" borderId="18" xfId="41" applyNumberFormat="1" applyFont="1" applyFill="1" applyBorder="1" applyAlignment="1">
      <alignment horizontal="right" vertical="center"/>
    </xf>
    <xf numFmtId="166" fontId="10" fillId="37" borderId="12" xfId="64" applyNumberFormat="1" applyFont="1" applyFill="1" applyBorder="1" applyAlignment="1">
      <alignment horizontal="right" vertical="center"/>
    </xf>
    <xf numFmtId="0" fontId="0" fillId="0" borderId="13" xfId="0" applyBorder="1" applyAlignment="1">
      <alignment/>
    </xf>
    <xf numFmtId="1" fontId="0" fillId="0" borderId="0" xfId="0" applyNumberFormat="1" applyAlignment="1">
      <alignment/>
    </xf>
    <xf numFmtId="168" fontId="0" fillId="0" borderId="0" xfId="0" applyNumberFormat="1" applyAlignment="1">
      <alignment/>
    </xf>
    <xf numFmtId="0" fontId="0" fillId="0" borderId="0" xfId="0" applyAlignment="1">
      <alignment vertical="center"/>
    </xf>
    <xf numFmtId="166" fontId="9" fillId="34" borderId="0" xfId="41" applyNumberFormat="1" applyFont="1" applyFill="1" applyBorder="1" applyAlignment="1">
      <alignment horizontal="right" vertical="center"/>
    </xf>
    <xf numFmtId="166" fontId="9" fillId="16" borderId="0" xfId="41" applyNumberFormat="1" applyFont="1" applyFill="1" applyBorder="1" applyAlignment="1">
      <alignment horizontal="right" vertical="center"/>
    </xf>
    <xf numFmtId="166" fontId="8" fillId="16" borderId="0" xfId="41" applyNumberFormat="1" applyFont="1" applyFill="1" applyBorder="1" applyAlignment="1">
      <alignment horizontal="right" vertical="center"/>
    </xf>
    <xf numFmtId="169" fontId="0" fillId="0" borderId="0" xfId="56" applyNumberFormat="1" applyFont="1" applyAlignment="1">
      <alignment/>
    </xf>
    <xf numFmtId="0" fontId="0" fillId="0" borderId="0" xfId="48">
      <alignment/>
      <protection/>
    </xf>
    <xf numFmtId="1" fontId="0" fillId="0" borderId="0" xfId="48" applyNumberFormat="1">
      <alignment/>
      <protection/>
    </xf>
    <xf numFmtId="0" fontId="0" fillId="0" borderId="0" xfId="48" applyAlignment="1">
      <alignment vertical="center"/>
      <protection/>
    </xf>
    <xf numFmtId="170" fontId="8" fillId="34" borderId="0" xfId="56" applyNumberFormat="1" applyFont="1" applyFill="1" applyBorder="1" applyAlignment="1">
      <alignment horizontal="right" vertical="center"/>
    </xf>
    <xf numFmtId="170" fontId="8" fillId="16" borderId="0" xfId="56" applyNumberFormat="1" applyFont="1" applyFill="1" applyBorder="1" applyAlignment="1">
      <alignment horizontal="right" vertical="center"/>
    </xf>
    <xf numFmtId="169" fontId="8" fillId="34" borderId="0" xfId="56" applyNumberFormat="1" applyFont="1" applyFill="1" applyBorder="1" applyAlignment="1">
      <alignment horizontal="right" vertical="center"/>
    </xf>
    <xf numFmtId="169" fontId="8" fillId="16" borderId="0" xfId="56" applyNumberFormat="1" applyFont="1" applyFill="1" applyBorder="1" applyAlignment="1">
      <alignment horizontal="right" vertical="center"/>
    </xf>
    <xf numFmtId="43" fontId="8" fillId="34" borderId="0" xfId="56" applyFont="1" applyFill="1" applyBorder="1" applyAlignment="1">
      <alignment horizontal="right" vertical="center"/>
    </xf>
    <xf numFmtId="166" fontId="8" fillId="34" borderId="0" xfId="56" applyNumberFormat="1" applyFont="1" applyFill="1" applyBorder="1" applyAlignment="1">
      <alignment horizontal="right" vertical="center"/>
    </xf>
    <xf numFmtId="169" fontId="8" fillId="34" borderId="0" xfId="56" applyNumberFormat="1" applyFont="1" applyFill="1" applyBorder="1" applyAlignment="1">
      <alignment horizontal="center" vertical="center"/>
    </xf>
    <xf numFmtId="3" fontId="8" fillId="16" borderId="0" xfId="41" applyNumberFormat="1" applyFont="1" applyFill="1" applyBorder="1" applyAlignment="1">
      <alignment horizontal="center" vertical="center"/>
    </xf>
    <xf numFmtId="170" fontId="8" fillId="34" borderId="0" xfId="56" applyNumberFormat="1" applyFont="1" applyFill="1" applyBorder="1" applyAlignment="1">
      <alignment horizontal="center" vertical="center"/>
    </xf>
    <xf numFmtId="169" fontId="8" fillId="34" borderId="0" xfId="56" applyNumberFormat="1" applyFont="1" applyFill="1" applyBorder="1" applyAlignment="1">
      <alignment vertical="center"/>
    </xf>
    <xf numFmtId="0" fontId="0" fillId="0" borderId="0" xfId="48" applyFont="1">
      <alignment/>
      <protection/>
    </xf>
    <xf numFmtId="165" fontId="10" fillId="16" borderId="13" xfId="60" applyNumberFormat="1" applyFont="1" applyFill="1" applyBorder="1" applyAlignment="1">
      <alignment horizontal="center" vertical="center"/>
    </xf>
    <xf numFmtId="165" fontId="10" fillId="16" borderId="0" xfId="60" applyNumberFormat="1" applyFont="1" applyFill="1" applyBorder="1" applyAlignment="1">
      <alignment horizontal="center" vertical="center"/>
    </xf>
    <xf numFmtId="165" fontId="10" fillId="16" borderId="12" xfId="60" applyNumberFormat="1" applyFont="1" applyFill="1" applyBorder="1" applyAlignment="1">
      <alignment horizontal="center" vertical="center"/>
    </xf>
    <xf numFmtId="165" fontId="10" fillId="16" borderId="14" xfId="60" applyNumberFormat="1" applyFont="1" applyFill="1" applyBorder="1" applyAlignment="1">
      <alignment horizontal="center" vertical="center"/>
    </xf>
    <xf numFmtId="165" fontId="10" fillId="16" borderId="16" xfId="60" applyNumberFormat="1" applyFont="1" applyFill="1" applyBorder="1" applyAlignment="1">
      <alignment horizontal="center" vertical="center"/>
    </xf>
    <xf numFmtId="165" fontId="10" fillId="16" borderId="17" xfId="60" applyNumberFormat="1" applyFont="1" applyFill="1" applyBorder="1" applyAlignment="1">
      <alignment horizontal="center" vertical="center"/>
    </xf>
    <xf numFmtId="0" fontId="0" fillId="0" borderId="18" xfId="0" applyBorder="1" applyAlignment="1">
      <alignment horizontal="left" wrapText="1"/>
    </xf>
    <xf numFmtId="165" fontId="44" fillId="16" borderId="19" xfId="57" applyNumberFormat="1" applyFont="1" applyFill="1" applyBorder="1" applyAlignment="1">
      <alignment horizontal="center" vertical="center"/>
    </xf>
    <xf numFmtId="165" fontId="44" fillId="16" borderId="18" xfId="57" applyNumberFormat="1" applyFont="1" applyFill="1" applyBorder="1" applyAlignment="1">
      <alignment horizontal="center" vertical="center"/>
    </xf>
    <xf numFmtId="165" fontId="44" fillId="16" borderId="20" xfId="57" applyNumberFormat="1" applyFont="1" applyFill="1" applyBorder="1" applyAlignment="1">
      <alignment horizontal="center" vertical="center"/>
    </xf>
    <xf numFmtId="165" fontId="4" fillId="33" borderId="13" xfId="57" applyNumberFormat="1" applyFont="1" applyFill="1" applyBorder="1" applyAlignment="1">
      <alignment horizontal="left" vertical="center"/>
    </xf>
    <xf numFmtId="165" fontId="4" fillId="33" borderId="21" xfId="57" applyNumberFormat="1" applyFont="1" applyFill="1" applyBorder="1" applyAlignment="1">
      <alignment horizontal="left" vertical="center"/>
    </xf>
    <xf numFmtId="0" fontId="5" fillId="33" borderId="0" xfId="57" applyFont="1" applyFill="1" applyBorder="1" applyAlignment="1" applyProtection="1">
      <alignment horizontal="center" vertical="center" wrapText="1"/>
      <protection/>
    </xf>
    <xf numFmtId="0" fontId="5" fillId="33" borderId="0" xfId="57" applyFont="1" applyFill="1" applyBorder="1" applyAlignment="1" applyProtection="1">
      <alignment horizontal="center" vertical="center"/>
      <protection/>
    </xf>
    <xf numFmtId="0" fontId="5" fillId="33" borderId="12" xfId="57" applyFont="1" applyFill="1" applyBorder="1" applyAlignment="1" applyProtection="1">
      <alignment horizontal="center" vertical="center"/>
      <protection/>
    </xf>
    <xf numFmtId="166" fontId="10" fillId="39" borderId="16" xfId="60" applyNumberFormat="1" applyFont="1" applyFill="1" applyBorder="1" applyAlignment="1">
      <alignment horizontal="right" vertical="center"/>
    </xf>
    <xf numFmtId="166" fontId="10" fillId="39" borderId="17" xfId="60" applyNumberFormat="1" applyFont="1" applyFill="1" applyBorder="1" applyAlignment="1">
      <alignment horizontal="right" vertical="center"/>
    </xf>
    <xf numFmtId="166" fontId="10" fillId="33" borderId="18" xfId="64" applyNumberFormat="1" applyFont="1" applyFill="1" applyBorder="1" applyAlignment="1">
      <alignment horizontal="right" vertical="center"/>
    </xf>
    <xf numFmtId="166" fontId="10" fillId="33" borderId="20" xfId="64" applyNumberFormat="1" applyFont="1" applyFill="1" applyBorder="1" applyAlignment="1">
      <alignment horizontal="right" vertical="center"/>
    </xf>
    <xf numFmtId="166" fontId="10" fillId="33" borderId="15" xfId="49" applyNumberFormat="1" applyFont="1" applyFill="1" applyBorder="1" applyAlignment="1">
      <alignment horizontal="right"/>
      <protection/>
    </xf>
    <xf numFmtId="166" fontId="10" fillId="33" borderId="22" xfId="49" applyNumberFormat="1" applyFont="1" applyFill="1" applyBorder="1" applyAlignment="1">
      <alignment horizontal="right"/>
      <protection/>
    </xf>
    <xf numFmtId="165" fontId="4" fillId="33" borderId="13" xfId="57" applyNumberFormat="1" applyFont="1" applyFill="1" applyBorder="1" applyAlignment="1">
      <alignment horizontal="center" vertical="center"/>
    </xf>
    <xf numFmtId="165" fontId="4" fillId="33" borderId="21" xfId="57" applyNumberFormat="1" applyFont="1" applyFill="1" applyBorder="1" applyAlignment="1">
      <alignment horizontal="center" vertical="center"/>
    </xf>
    <xf numFmtId="0" fontId="0" fillId="0" borderId="18" xfId="48" applyBorder="1" applyAlignment="1">
      <alignment horizontal="left" wrapText="1"/>
      <protection/>
    </xf>
    <xf numFmtId="0" fontId="0" fillId="17" borderId="0" xfId="0" applyFill="1" applyAlignment="1">
      <alignment horizontal="center"/>
    </xf>
    <xf numFmtId="0" fontId="0" fillId="6" borderId="0" xfId="0" applyFill="1" applyAlignment="1">
      <alignment horizontal="center"/>
    </xf>
    <xf numFmtId="0" fontId="0" fillId="7" borderId="0" xfId="0" applyFill="1" applyAlignment="1">
      <alignment horizontal="center"/>
    </xf>
    <xf numFmtId="0" fontId="39" fillId="9" borderId="0" xfId="0" applyFont="1" applyFill="1" applyAlignment="1">
      <alignment horizontal="center" vertical="center" wrapText="1"/>
    </xf>
    <xf numFmtId="0" fontId="39" fillId="40" borderId="0" xfId="0" applyFont="1" applyFill="1" applyAlignment="1">
      <alignment horizontal="center" vertical="center" wrapText="1"/>
    </xf>
    <xf numFmtId="0" fontId="39" fillId="17" borderId="0" xfId="0" applyFont="1" applyFill="1" applyAlignment="1">
      <alignment horizontal="center"/>
    </xf>
    <xf numFmtId="0" fontId="39" fillId="6" borderId="0" xfId="0" applyFont="1" applyFill="1" applyAlignment="1">
      <alignment horizontal="center"/>
    </xf>
    <xf numFmtId="0" fontId="39" fillId="7" borderId="0" xfId="0" applyFont="1" applyFill="1" applyAlignment="1">
      <alignment horizontal="center"/>
    </xf>
    <xf numFmtId="0" fontId="39" fillId="17" borderId="0" xfId="0" applyFont="1" applyFill="1" applyAlignment="1">
      <alignment horizontal="center" vertical="center" wrapText="1"/>
    </xf>
    <xf numFmtId="3" fontId="0" fillId="17" borderId="0" xfId="0" applyNumberFormat="1" applyFill="1" applyAlignment="1">
      <alignment/>
    </xf>
    <xf numFmtId="3" fontId="0" fillId="6" borderId="0" xfId="0" applyNumberFormat="1" applyFill="1" applyAlignment="1">
      <alignment/>
    </xf>
    <xf numFmtId="3" fontId="0" fillId="7" borderId="0" xfId="0" applyNumberFormat="1" applyFill="1" applyAlignment="1">
      <alignment/>
    </xf>
    <xf numFmtId="3" fontId="0" fillId="18" borderId="0" xfId="0" applyNumberFormat="1" applyFill="1" applyAlignment="1">
      <alignment/>
    </xf>
    <xf numFmtId="3" fontId="0" fillId="13" borderId="0" xfId="0" applyNumberFormat="1" applyFill="1" applyAlignment="1">
      <alignment/>
    </xf>
    <xf numFmtId="3" fontId="0" fillId="3" borderId="0" xfId="0" applyNumberFormat="1" applyFill="1" applyAlignment="1">
      <alignment/>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Binlik Ayracı 2" xfId="41"/>
    <cellStyle name="Çıkış" xfId="42"/>
    <cellStyle name="Giriş" xfId="43"/>
    <cellStyle name="Hesaplama" xfId="44"/>
    <cellStyle name="İşaretli Hücre" xfId="45"/>
    <cellStyle name="İyi" xfId="46"/>
    <cellStyle name="Kötü" xfId="47"/>
    <cellStyle name="Normal 10" xfId="48"/>
    <cellStyle name="Normal 2" xfId="49"/>
    <cellStyle name="Not" xfId="50"/>
    <cellStyle name="Nötr" xfId="51"/>
    <cellStyle name="Currency" xfId="52"/>
    <cellStyle name="Currency [0]" xfId="53"/>
    <cellStyle name="Toplam" xfId="54"/>
    <cellStyle name="Uyarı Metni" xfId="55"/>
    <cellStyle name="Comma" xfId="56"/>
    <cellStyle name="Vurgu1" xfId="57"/>
    <cellStyle name="Vurgu2" xfId="58"/>
    <cellStyle name="Vurgu3" xfId="59"/>
    <cellStyle name="Vurgu4" xfId="60"/>
    <cellStyle name="Vurgu5" xfId="61"/>
    <cellStyle name="Vurgu6" xfId="62"/>
    <cellStyle name="Percent" xfId="63"/>
    <cellStyle name="Yüzde 2" xfId="64"/>
  </cellStyles>
  <dxfs count="5">
    <dxf>
      <numFmt numFmtId="171" formatCode="0;;;@"/>
    </dxf>
    <dxf>
      <numFmt numFmtId="171" formatCode="0;;;@"/>
    </dxf>
    <dxf>
      <numFmt numFmtId="171" formatCode="0;;;@"/>
    </dxf>
    <dxf>
      <numFmt numFmtId="171" formatCode="0;;;@"/>
    </dxf>
    <dxf>
      <numFmt numFmtId="171" formatCode="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T70"/>
  <sheetViews>
    <sheetView tabSelected="1" zoomScale="80" zoomScaleNormal="80" zoomScalePageLayoutView="0" workbookViewId="0" topLeftCell="A1">
      <selection activeCell="A13" sqref="A13"/>
    </sheetView>
  </sheetViews>
  <sheetFormatPr defaultColWidth="9.140625" defaultRowHeight="15"/>
  <cols>
    <col min="1" max="1" width="41.140625" style="0" bestFit="1" customWidth="1"/>
    <col min="2" max="10" width="14.28125" style="0" customWidth="1"/>
    <col min="12" max="12" width="11.57421875" style="0" customWidth="1"/>
    <col min="13" max="13" width="11.8515625" style="0" customWidth="1"/>
    <col min="14" max="14" width="10.8515625" style="0" customWidth="1"/>
    <col min="15" max="15" width="10.57421875" style="0" customWidth="1"/>
    <col min="16" max="16" width="10.140625" style="0" customWidth="1"/>
    <col min="17" max="17" width="10.8515625" style="0" customWidth="1"/>
  </cols>
  <sheetData>
    <row r="1" spans="1:20" ht="25.5" customHeight="1">
      <c r="A1" s="65" t="s">
        <v>51</v>
      </c>
      <c r="B1" s="66"/>
      <c r="C1" s="66"/>
      <c r="D1" s="66"/>
      <c r="E1" s="66"/>
      <c r="F1" s="66"/>
      <c r="G1" s="66"/>
      <c r="H1" s="66"/>
      <c r="I1" s="66"/>
      <c r="J1" s="67"/>
      <c r="L1" s="82" t="s">
        <v>2</v>
      </c>
      <c r="M1" s="82" t="s">
        <v>3</v>
      </c>
      <c r="N1" s="83" t="s">
        <v>2</v>
      </c>
      <c r="O1" s="83" t="s">
        <v>3</v>
      </c>
      <c r="P1" s="84" t="s">
        <v>2</v>
      </c>
      <c r="Q1" s="84" t="s">
        <v>3</v>
      </c>
      <c r="R1" s="85" t="s">
        <v>83</v>
      </c>
      <c r="S1" s="85"/>
      <c r="T1" s="85"/>
    </row>
    <row r="2" spans="1:20" ht="35.25" customHeight="1">
      <c r="A2" s="79" t="s">
        <v>1</v>
      </c>
      <c r="B2" s="70" t="s">
        <v>78</v>
      </c>
      <c r="C2" s="70"/>
      <c r="D2" s="70"/>
      <c r="E2" s="70" t="s">
        <v>79</v>
      </c>
      <c r="F2" s="70"/>
      <c r="G2" s="70"/>
      <c r="H2" s="71" t="s">
        <v>65</v>
      </c>
      <c r="I2" s="71"/>
      <c r="J2" s="72"/>
      <c r="L2" s="86" t="s">
        <v>81</v>
      </c>
      <c r="M2" s="86"/>
      <c r="N2" s="86"/>
      <c r="O2" s="86"/>
      <c r="P2" s="86"/>
      <c r="Q2" s="86"/>
      <c r="R2" s="85"/>
      <c r="S2" s="85"/>
      <c r="T2" s="85"/>
    </row>
    <row r="3" spans="1:20" ht="14.25">
      <c r="A3" s="80"/>
      <c r="B3" s="1" t="s">
        <v>2</v>
      </c>
      <c r="C3" s="1" t="s">
        <v>3</v>
      </c>
      <c r="D3" s="1" t="s">
        <v>4</v>
      </c>
      <c r="E3" s="1" t="s">
        <v>2</v>
      </c>
      <c r="F3" s="1" t="s">
        <v>3</v>
      </c>
      <c r="G3" s="1" t="s">
        <v>4</v>
      </c>
      <c r="H3" s="1" t="s">
        <v>2</v>
      </c>
      <c r="I3" s="1" t="s">
        <v>3</v>
      </c>
      <c r="J3" s="2" t="s">
        <v>4</v>
      </c>
      <c r="L3" s="87">
        <v>2022</v>
      </c>
      <c r="M3" s="87"/>
      <c r="N3" s="88">
        <v>2023</v>
      </c>
      <c r="O3" s="88"/>
      <c r="P3" s="89" t="s">
        <v>82</v>
      </c>
      <c r="Q3" s="89"/>
      <c r="R3" s="90" t="s">
        <v>2</v>
      </c>
      <c r="S3" s="90" t="s">
        <v>3</v>
      </c>
      <c r="T3" s="82" t="s">
        <v>4</v>
      </c>
    </row>
    <row r="4" spans="1:20" ht="14.25">
      <c r="A4" s="10" t="s">
        <v>5</v>
      </c>
      <c r="B4" s="3">
        <v>0</v>
      </c>
      <c r="C4" s="3">
        <v>0</v>
      </c>
      <c r="D4" s="3">
        <v>0</v>
      </c>
      <c r="E4" s="3">
        <v>0</v>
      </c>
      <c r="F4" s="3">
        <v>0</v>
      </c>
      <c r="G4" s="3">
        <v>0</v>
      </c>
      <c r="H4" s="4">
        <v>0</v>
      </c>
      <c r="I4" s="4">
        <v>0</v>
      </c>
      <c r="J4" s="5">
        <v>0</v>
      </c>
      <c r="L4" s="91">
        <f>B4/2</f>
        <v>0</v>
      </c>
      <c r="M4" s="91">
        <f>C4/2</f>
        <v>0</v>
      </c>
      <c r="N4" s="92">
        <f>E4/2</f>
        <v>0</v>
      </c>
      <c r="O4" s="92">
        <f>F4/2</f>
        <v>0</v>
      </c>
      <c r="P4" s="93">
        <f>N4-L4</f>
        <v>0</v>
      </c>
      <c r="Q4" s="93">
        <f>O4-M4</f>
        <v>0</v>
      </c>
      <c r="R4" s="94">
        <f>N4/334</f>
        <v>0</v>
      </c>
      <c r="S4" s="94">
        <f>O4/334</f>
        <v>0</v>
      </c>
      <c r="T4" s="94">
        <f>R4+S4</f>
        <v>0</v>
      </c>
    </row>
    <row r="5" spans="1:20" ht="14.25">
      <c r="A5" s="6" t="s">
        <v>70</v>
      </c>
      <c r="B5" s="7">
        <v>14831436</v>
      </c>
      <c r="C5" s="7">
        <v>44284331</v>
      </c>
      <c r="D5" s="7">
        <v>59115767</v>
      </c>
      <c r="E5" s="7">
        <v>16926712</v>
      </c>
      <c r="F5" s="7">
        <v>53469455</v>
      </c>
      <c r="G5" s="7">
        <v>70396167</v>
      </c>
      <c r="H5" s="8">
        <v>14.127263199598476</v>
      </c>
      <c r="I5" s="8">
        <v>20.741250443638855</v>
      </c>
      <c r="J5" s="9">
        <v>19.08188047361375</v>
      </c>
      <c r="L5" s="91">
        <f>B5/2</f>
        <v>7415718</v>
      </c>
      <c r="M5" s="91">
        <f>C5/2</f>
        <v>22142165.5</v>
      </c>
      <c r="N5" s="92">
        <f>E5/2</f>
        <v>8463356</v>
      </c>
      <c r="O5" s="92">
        <f>F5/2</f>
        <v>26734727.5</v>
      </c>
      <c r="P5" s="93">
        <f>N5-L5</f>
        <v>1047638</v>
      </c>
      <c r="Q5" s="93">
        <f>O5-M5</f>
        <v>4592562</v>
      </c>
      <c r="R5" s="94">
        <f>N5/334</f>
        <v>25339.389221556885</v>
      </c>
      <c r="S5" s="94">
        <f>O5/334</f>
        <v>80044.09431137725</v>
      </c>
      <c r="T5" s="94">
        <f aca="true" t="shared" si="0" ref="T5:T62">R5+S5</f>
        <v>105383.48353293413</v>
      </c>
    </row>
    <row r="6" spans="1:20" ht="14.25">
      <c r="A6" s="10" t="s">
        <v>71</v>
      </c>
      <c r="B6" s="3">
        <v>14022861</v>
      </c>
      <c r="C6" s="3">
        <v>14018267</v>
      </c>
      <c r="D6" s="3">
        <v>28041128</v>
      </c>
      <c r="E6" s="3">
        <v>16242923</v>
      </c>
      <c r="F6" s="3">
        <v>17676767</v>
      </c>
      <c r="G6" s="3">
        <v>33919690</v>
      </c>
      <c r="H6" s="4">
        <v>15.831733624115648</v>
      </c>
      <c r="I6" s="4">
        <v>26.09809044156457</v>
      </c>
      <c r="J6" s="5">
        <v>20.964071060194158</v>
      </c>
      <c r="L6" s="91">
        <f aca="true" t="shared" si="1" ref="L6:M47">B6/2</f>
        <v>7011430.5</v>
      </c>
      <c r="M6" s="91">
        <f t="shared" si="1"/>
        <v>7009133.5</v>
      </c>
      <c r="N6" s="92">
        <f aca="true" t="shared" si="2" ref="N6:O47">E6/2</f>
        <v>8121461.5</v>
      </c>
      <c r="O6" s="92">
        <f t="shared" si="2"/>
        <v>8838383.5</v>
      </c>
      <c r="P6" s="93">
        <f aca="true" t="shared" si="3" ref="P6:Q47">N6-L6</f>
        <v>1110031</v>
      </c>
      <c r="Q6" s="93">
        <f t="shared" si="3"/>
        <v>1829250</v>
      </c>
      <c r="R6" s="94">
        <f>N6/334</f>
        <v>24315.752994011975</v>
      </c>
      <c r="S6" s="94">
        <f>O6/334</f>
        <v>26462.22604790419</v>
      </c>
      <c r="T6" s="94">
        <f t="shared" si="0"/>
        <v>50777.979041916165</v>
      </c>
    </row>
    <row r="7" spans="1:20" ht="14.25">
      <c r="A7" s="6" t="s">
        <v>6</v>
      </c>
      <c r="B7" s="7">
        <v>6151223</v>
      </c>
      <c r="C7" s="7">
        <v>1772622</v>
      </c>
      <c r="D7" s="7">
        <v>7923845</v>
      </c>
      <c r="E7" s="7">
        <v>8355582</v>
      </c>
      <c r="F7" s="7">
        <v>2581442</v>
      </c>
      <c r="G7" s="7">
        <v>10937024</v>
      </c>
      <c r="H7" s="8">
        <v>35.83610933955735</v>
      </c>
      <c r="I7" s="8">
        <v>45.628453217888534</v>
      </c>
      <c r="J7" s="9">
        <v>38.026728185622005</v>
      </c>
      <c r="L7" s="91">
        <f t="shared" si="1"/>
        <v>3075611.5</v>
      </c>
      <c r="M7" s="91">
        <f t="shared" si="1"/>
        <v>886311</v>
      </c>
      <c r="N7" s="92">
        <f t="shared" si="2"/>
        <v>4177791</v>
      </c>
      <c r="O7" s="92">
        <f t="shared" si="2"/>
        <v>1290721</v>
      </c>
      <c r="P7" s="93">
        <f t="shared" si="3"/>
        <v>1102179.5</v>
      </c>
      <c r="Q7" s="93">
        <f t="shared" si="3"/>
        <v>404410</v>
      </c>
      <c r="R7" s="94">
        <f>N7/334</f>
        <v>12508.35628742515</v>
      </c>
      <c r="S7" s="94">
        <f>O7/334</f>
        <v>3864.434131736527</v>
      </c>
      <c r="T7" s="94">
        <f t="shared" si="0"/>
        <v>16372.790419161676</v>
      </c>
    </row>
    <row r="8" spans="1:20" ht="14.25">
      <c r="A8" s="10" t="s">
        <v>7</v>
      </c>
      <c r="B8" s="3">
        <v>5590697</v>
      </c>
      <c r="C8" s="3">
        <v>3588946</v>
      </c>
      <c r="D8" s="3">
        <v>9179643</v>
      </c>
      <c r="E8" s="3">
        <v>5982369</v>
      </c>
      <c r="F8" s="3">
        <v>3960486</v>
      </c>
      <c r="G8" s="3">
        <v>9942855</v>
      </c>
      <c r="H8" s="4">
        <v>7.00578121117993</v>
      </c>
      <c r="I8" s="4">
        <v>10.352342999866813</v>
      </c>
      <c r="J8" s="5">
        <v>8.314179538354596</v>
      </c>
      <c r="L8" s="91">
        <f t="shared" si="1"/>
        <v>2795348.5</v>
      </c>
      <c r="M8" s="91">
        <f t="shared" si="1"/>
        <v>1794473</v>
      </c>
      <c r="N8" s="92">
        <f t="shared" si="2"/>
        <v>2991184.5</v>
      </c>
      <c r="O8" s="92">
        <f t="shared" si="2"/>
        <v>1980243</v>
      </c>
      <c r="P8" s="93">
        <f t="shared" si="3"/>
        <v>195836</v>
      </c>
      <c r="Q8" s="93">
        <f t="shared" si="3"/>
        <v>185770</v>
      </c>
      <c r="R8" s="94">
        <f>N8/334</f>
        <v>8955.642215568862</v>
      </c>
      <c r="S8" s="94">
        <f>O8/334</f>
        <v>5928.87125748503</v>
      </c>
      <c r="T8" s="94">
        <f t="shared" si="0"/>
        <v>14884.513473053892</v>
      </c>
    </row>
    <row r="9" spans="1:20" ht="14.25">
      <c r="A9" s="6" t="s">
        <v>8</v>
      </c>
      <c r="B9" s="7">
        <v>5436416</v>
      </c>
      <c r="C9" s="7">
        <v>24743296</v>
      </c>
      <c r="D9" s="7">
        <v>30179712</v>
      </c>
      <c r="E9" s="7">
        <v>5872428</v>
      </c>
      <c r="F9" s="7">
        <v>28634526</v>
      </c>
      <c r="G9" s="7">
        <v>34506954</v>
      </c>
      <c r="H9" s="8">
        <v>8.020210373893388</v>
      </c>
      <c r="I9" s="8">
        <v>15.726401203784654</v>
      </c>
      <c r="J9" s="9">
        <v>14.338248158232922</v>
      </c>
      <c r="L9" s="91">
        <f t="shared" si="1"/>
        <v>2718208</v>
      </c>
      <c r="M9" s="91">
        <f t="shared" si="1"/>
        <v>12371648</v>
      </c>
      <c r="N9" s="92">
        <f t="shared" si="2"/>
        <v>2936214</v>
      </c>
      <c r="O9" s="92">
        <f t="shared" si="2"/>
        <v>14317263</v>
      </c>
      <c r="P9" s="93">
        <f t="shared" si="3"/>
        <v>218006</v>
      </c>
      <c r="Q9" s="93">
        <f t="shared" si="3"/>
        <v>1945615</v>
      </c>
      <c r="R9" s="94">
        <f>N9/334</f>
        <v>8791.059880239522</v>
      </c>
      <c r="S9" s="94">
        <f>O9/334</f>
        <v>42866.05688622755</v>
      </c>
      <c r="T9" s="94">
        <f t="shared" si="0"/>
        <v>51657.116766467065</v>
      </c>
    </row>
    <row r="10" spans="1:20" ht="14.25">
      <c r="A10" s="10" t="s">
        <v>72</v>
      </c>
      <c r="B10" s="3">
        <v>392469</v>
      </c>
      <c r="C10" s="3">
        <v>255988</v>
      </c>
      <c r="D10" s="3">
        <v>648457</v>
      </c>
      <c r="E10" s="3">
        <v>463018</v>
      </c>
      <c r="F10" s="3">
        <v>366804</v>
      </c>
      <c r="G10" s="3">
        <v>829822</v>
      </c>
      <c r="H10" s="4">
        <v>17.975687251731983</v>
      </c>
      <c r="I10" s="4">
        <v>43.289529196681094</v>
      </c>
      <c r="J10" s="5">
        <v>27.968701085808313</v>
      </c>
      <c r="L10" s="91">
        <f t="shared" si="1"/>
        <v>196234.5</v>
      </c>
      <c r="M10" s="91">
        <f t="shared" si="1"/>
        <v>127994</v>
      </c>
      <c r="N10" s="92">
        <f t="shared" si="2"/>
        <v>231509</v>
      </c>
      <c r="O10" s="92">
        <f t="shared" si="2"/>
        <v>183402</v>
      </c>
      <c r="P10" s="93">
        <f t="shared" si="3"/>
        <v>35274.5</v>
      </c>
      <c r="Q10" s="93">
        <f t="shared" si="3"/>
        <v>55408</v>
      </c>
      <c r="R10" s="94">
        <f aca="true" t="shared" si="4" ref="R10:R60">N10/334</f>
        <v>693.1407185628742</v>
      </c>
      <c r="S10" s="94">
        <f aca="true" t="shared" si="5" ref="S10:S60">O10/334</f>
        <v>549.1077844311377</v>
      </c>
      <c r="T10" s="94">
        <f t="shared" si="0"/>
        <v>1242.248502994012</v>
      </c>
    </row>
    <row r="11" spans="1:20" ht="14.25">
      <c r="A11" s="6" t="s">
        <v>9</v>
      </c>
      <c r="B11" s="7">
        <v>1460429</v>
      </c>
      <c r="C11" s="7">
        <v>3004124</v>
      </c>
      <c r="D11" s="7">
        <v>4464553</v>
      </c>
      <c r="E11" s="7">
        <v>1724986</v>
      </c>
      <c r="F11" s="7">
        <v>3446478</v>
      </c>
      <c r="G11" s="7">
        <v>5171464</v>
      </c>
      <c r="H11" s="8">
        <v>18.1150196277943</v>
      </c>
      <c r="I11" s="8">
        <v>14.724891515796285</v>
      </c>
      <c r="J11" s="9">
        <v>15.83385839523016</v>
      </c>
      <c r="L11" s="91">
        <f t="shared" si="1"/>
        <v>730214.5</v>
      </c>
      <c r="M11" s="91">
        <f t="shared" si="1"/>
        <v>1502062</v>
      </c>
      <c r="N11" s="92">
        <f t="shared" si="2"/>
        <v>862493</v>
      </c>
      <c r="O11" s="92">
        <f t="shared" si="2"/>
        <v>1723239</v>
      </c>
      <c r="P11" s="93">
        <f t="shared" si="3"/>
        <v>132278.5</v>
      </c>
      <c r="Q11" s="93">
        <f t="shared" si="3"/>
        <v>221177</v>
      </c>
      <c r="R11" s="94">
        <f t="shared" si="4"/>
        <v>2582.314371257485</v>
      </c>
      <c r="S11" s="94">
        <f t="shared" si="5"/>
        <v>5159.398203592815</v>
      </c>
      <c r="T11" s="94">
        <f t="shared" si="0"/>
        <v>7741.7125748503</v>
      </c>
    </row>
    <row r="12" spans="1:20" ht="14.25">
      <c r="A12" s="10" t="s">
        <v>10</v>
      </c>
      <c r="B12" s="3">
        <v>1964569</v>
      </c>
      <c r="C12" s="3">
        <v>1849955</v>
      </c>
      <c r="D12" s="3">
        <v>3814524</v>
      </c>
      <c r="E12" s="3">
        <v>2183914</v>
      </c>
      <c r="F12" s="3">
        <v>1785347</v>
      </c>
      <c r="G12" s="3">
        <v>3969261</v>
      </c>
      <c r="H12" s="4">
        <v>11.16504434305947</v>
      </c>
      <c r="I12" s="4">
        <v>-3.4924092748201985</v>
      </c>
      <c r="J12" s="5">
        <v>4.05652186222973</v>
      </c>
      <c r="L12" s="91">
        <f t="shared" si="1"/>
        <v>982284.5</v>
      </c>
      <c r="M12" s="91">
        <f t="shared" si="1"/>
        <v>924977.5</v>
      </c>
      <c r="N12" s="92">
        <f t="shared" si="2"/>
        <v>1091957</v>
      </c>
      <c r="O12" s="92">
        <f t="shared" si="2"/>
        <v>892673.5</v>
      </c>
      <c r="P12" s="93">
        <f t="shared" si="3"/>
        <v>109672.5</v>
      </c>
      <c r="Q12" s="93">
        <f t="shared" si="3"/>
        <v>-32304</v>
      </c>
      <c r="R12" s="94">
        <f t="shared" si="4"/>
        <v>3269.3323353293413</v>
      </c>
      <c r="S12" s="94">
        <f t="shared" si="5"/>
        <v>2672.675149700599</v>
      </c>
      <c r="T12" s="94">
        <f t="shared" si="0"/>
        <v>5942.007485029941</v>
      </c>
    </row>
    <row r="13" spans="1:20" ht="14.25">
      <c r="A13" s="6" t="s">
        <v>11</v>
      </c>
      <c r="B13" s="7">
        <v>2964465</v>
      </c>
      <c r="C13" s="7">
        <v>596699</v>
      </c>
      <c r="D13" s="7">
        <v>3561164</v>
      </c>
      <c r="E13" s="7">
        <v>3507560</v>
      </c>
      <c r="F13" s="7">
        <v>809959</v>
      </c>
      <c r="G13" s="7">
        <v>4317519</v>
      </c>
      <c r="H13" s="8">
        <v>18.320169069292437</v>
      </c>
      <c r="I13" s="8">
        <v>35.739962694759</v>
      </c>
      <c r="J13" s="9">
        <v>21.238982534923974</v>
      </c>
      <c r="L13" s="91">
        <f t="shared" si="1"/>
        <v>1482232.5</v>
      </c>
      <c r="M13" s="91">
        <f t="shared" si="1"/>
        <v>298349.5</v>
      </c>
      <c r="N13" s="92">
        <f t="shared" si="2"/>
        <v>1753780</v>
      </c>
      <c r="O13" s="92">
        <f t="shared" si="2"/>
        <v>404979.5</v>
      </c>
      <c r="P13" s="93">
        <f t="shared" si="3"/>
        <v>271547.5</v>
      </c>
      <c r="Q13" s="93">
        <f t="shared" si="3"/>
        <v>106630</v>
      </c>
      <c r="R13" s="94">
        <f t="shared" si="4"/>
        <v>5250.838323353293</v>
      </c>
      <c r="S13" s="94">
        <f t="shared" si="5"/>
        <v>1212.5134730538923</v>
      </c>
      <c r="T13" s="94">
        <f t="shared" si="0"/>
        <v>6463.351796407185</v>
      </c>
    </row>
    <row r="14" spans="1:20" ht="14.25">
      <c r="A14" s="10" t="s">
        <v>12</v>
      </c>
      <c r="B14" s="3">
        <v>2294173</v>
      </c>
      <c r="C14" s="3">
        <v>679404</v>
      </c>
      <c r="D14" s="3">
        <v>2973577</v>
      </c>
      <c r="E14" s="3">
        <v>2484378</v>
      </c>
      <c r="F14" s="3">
        <v>816720</v>
      </c>
      <c r="G14" s="3">
        <v>3301098</v>
      </c>
      <c r="H14" s="4">
        <v>8.290787137674448</v>
      </c>
      <c r="I14" s="4">
        <v>20.211243972658387</v>
      </c>
      <c r="J14" s="5">
        <v>11.014377633402464</v>
      </c>
      <c r="L14" s="91">
        <f t="shared" si="1"/>
        <v>1147086.5</v>
      </c>
      <c r="M14" s="91">
        <f t="shared" si="1"/>
        <v>339702</v>
      </c>
      <c r="N14" s="92">
        <f t="shared" si="2"/>
        <v>1242189</v>
      </c>
      <c r="O14" s="92">
        <f t="shared" si="2"/>
        <v>408360</v>
      </c>
      <c r="P14" s="93">
        <f t="shared" si="3"/>
        <v>95102.5</v>
      </c>
      <c r="Q14" s="93">
        <f t="shared" si="3"/>
        <v>68658</v>
      </c>
      <c r="R14" s="94">
        <f t="shared" si="4"/>
        <v>3719.12874251497</v>
      </c>
      <c r="S14" s="94">
        <f t="shared" si="5"/>
        <v>1222.6347305389222</v>
      </c>
      <c r="T14" s="94">
        <f t="shared" si="0"/>
        <v>4941.763473053892</v>
      </c>
    </row>
    <row r="15" spans="1:20" ht="14.25">
      <c r="A15" s="6" t="s">
        <v>13</v>
      </c>
      <c r="B15" s="7">
        <v>780632</v>
      </c>
      <c r="C15" s="7">
        <v>8272</v>
      </c>
      <c r="D15" s="7">
        <v>788904</v>
      </c>
      <c r="E15" s="7">
        <v>947404</v>
      </c>
      <c r="F15" s="7">
        <v>9833</v>
      </c>
      <c r="G15" s="7">
        <v>957237</v>
      </c>
      <c r="H15" s="8">
        <v>21.363715553551483</v>
      </c>
      <c r="I15" s="8">
        <v>18.870889748549324</v>
      </c>
      <c r="J15" s="9">
        <v>21.337577195704423</v>
      </c>
      <c r="L15" s="91">
        <f t="shared" si="1"/>
        <v>390316</v>
      </c>
      <c r="M15" s="91">
        <f t="shared" si="1"/>
        <v>4136</v>
      </c>
      <c r="N15" s="92">
        <f t="shared" si="2"/>
        <v>473702</v>
      </c>
      <c r="O15" s="92">
        <f t="shared" si="2"/>
        <v>4916.5</v>
      </c>
      <c r="P15" s="93">
        <f t="shared" si="3"/>
        <v>83386</v>
      </c>
      <c r="Q15" s="93">
        <f t="shared" si="3"/>
        <v>780.5</v>
      </c>
      <c r="R15" s="94">
        <f t="shared" si="4"/>
        <v>1418.2694610778442</v>
      </c>
      <c r="S15" s="94">
        <f t="shared" si="5"/>
        <v>14.720059880239521</v>
      </c>
      <c r="T15" s="94">
        <f t="shared" si="0"/>
        <v>1432.9895209580836</v>
      </c>
    </row>
    <row r="16" spans="1:20" ht="14.25">
      <c r="A16" s="10" t="s">
        <v>14</v>
      </c>
      <c r="B16" s="3">
        <v>1856345</v>
      </c>
      <c r="C16" s="3">
        <v>283950</v>
      </c>
      <c r="D16" s="3">
        <v>2140295</v>
      </c>
      <c r="E16" s="3">
        <v>2070847</v>
      </c>
      <c r="F16" s="3">
        <v>311350</v>
      </c>
      <c r="G16" s="3">
        <v>2382197</v>
      </c>
      <c r="H16" s="4">
        <v>11.55507192897872</v>
      </c>
      <c r="I16" s="4">
        <v>9.649586194752597</v>
      </c>
      <c r="J16" s="5">
        <v>11.302273751982787</v>
      </c>
      <c r="L16" s="91">
        <f t="shared" si="1"/>
        <v>928172.5</v>
      </c>
      <c r="M16" s="91">
        <f t="shared" si="1"/>
        <v>141975</v>
      </c>
      <c r="N16" s="92">
        <f t="shared" si="2"/>
        <v>1035423.5</v>
      </c>
      <c r="O16" s="92">
        <f t="shared" si="2"/>
        <v>155675</v>
      </c>
      <c r="P16" s="93">
        <f t="shared" si="3"/>
        <v>107251</v>
      </c>
      <c r="Q16" s="93">
        <f t="shared" si="3"/>
        <v>13700</v>
      </c>
      <c r="R16" s="94">
        <f t="shared" si="4"/>
        <v>3100.070359281437</v>
      </c>
      <c r="S16" s="94">
        <f t="shared" si="5"/>
        <v>466.0928143712575</v>
      </c>
      <c r="T16" s="94">
        <f t="shared" si="0"/>
        <v>3566.1631736526947</v>
      </c>
    </row>
    <row r="17" spans="1:20" ht="14.25">
      <c r="A17" s="6" t="s">
        <v>15</v>
      </c>
      <c r="B17" s="7">
        <v>167585</v>
      </c>
      <c r="C17" s="7">
        <v>0</v>
      </c>
      <c r="D17" s="7">
        <v>167585</v>
      </c>
      <c r="E17" s="7">
        <v>308182</v>
      </c>
      <c r="F17" s="7">
        <v>673</v>
      </c>
      <c r="G17" s="7">
        <v>308855</v>
      </c>
      <c r="H17" s="8">
        <v>83.89593340692782</v>
      </c>
      <c r="I17" s="8">
        <v>0</v>
      </c>
      <c r="J17" s="9">
        <v>84.29752066115702</v>
      </c>
      <c r="L17" s="91">
        <f t="shared" si="1"/>
        <v>83792.5</v>
      </c>
      <c r="M17" s="91">
        <f t="shared" si="1"/>
        <v>0</v>
      </c>
      <c r="N17" s="92">
        <f t="shared" si="2"/>
        <v>154091</v>
      </c>
      <c r="O17" s="92">
        <f t="shared" si="2"/>
        <v>336.5</v>
      </c>
      <c r="P17" s="93">
        <f t="shared" si="3"/>
        <v>70298.5</v>
      </c>
      <c r="Q17" s="93">
        <f t="shared" si="3"/>
        <v>336.5</v>
      </c>
      <c r="R17" s="94">
        <f t="shared" si="4"/>
        <v>461.3502994011976</v>
      </c>
      <c r="S17" s="94">
        <f t="shared" si="5"/>
        <v>1.0074850299401197</v>
      </c>
      <c r="T17" s="94">
        <f t="shared" si="0"/>
        <v>462.35778443113776</v>
      </c>
    </row>
    <row r="18" spans="1:20" ht="14.25">
      <c r="A18" s="10" t="s">
        <v>16</v>
      </c>
      <c r="B18" s="3">
        <v>196140</v>
      </c>
      <c r="C18" s="3">
        <v>3239</v>
      </c>
      <c r="D18" s="3">
        <v>199379</v>
      </c>
      <c r="E18" s="3">
        <v>291168</v>
      </c>
      <c r="F18" s="3">
        <v>3882</v>
      </c>
      <c r="G18" s="3">
        <v>295050</v>
      </c>
      <c r="H18" s="4">
        <v>48.449066992964205</v>
      </c>
      <c r="I18" s="4">
        <v>19.85180611299784</v>
      </c>
      <c r="J18" s="5">
        <v>47.98449184718551</v>
      </c>
      <c r="L18" s="91">
        <f t="shared" si="1"/>
        <v>98070</v>
      </c>
      <c r="M18" s="91">
        <f t="shared" si="1"/>
        <v>1619.5</v>
      </c>
      <c r="N18" s="92">
        <f t="shared" si="2"/>
        <v>145584</v>
      </c>
      <c r="O18" s="92">
        <f t="shared" si="2"/>
        <v>1941</v>
      </c>
      <c r="P18" s="93">
        <f t="shared" si="3"/>
        <v>47514</v>
      </c>
      <c r="Q18" s="93">
        <f t="shared" si="3"/>
        <v>321.5</v>
      </c>
      <c r="R18" s="94">
        <f t="shared" si="4"/>
        <v>435.88023952095807</v>
      </c>
      <c r="S18" s="94">
        <f t="shared" si="5"/>
        <v>5.811377245508982</v>
      </c>
      <c r="T18" s="94">
        <f t="shared" si="0"/>
        <v>441.69161676646706</v>
      </c>
    </row>
    <row r="19" spans="1:20" ht="14.25">
      <c r="A19" s="6" t="s">
        <v>17</v>
      </c>
      <c r="B19" s="7">
        <v>73884</v>
      </c>
      <c r="C19" s="7">
        <v>12154</v>
      </c>
      <c r="D19" s="7">
        <v>86038</v>
      </c>
      <c r="E19" s="7">
        <v>111705</v>
      </c>
      <c r="F19" s="7">
        <v>7250</v>
      </c>
      <c r="G19" s="7">
        <v>118955</v>
      </c>
      <c r="H19" s="8">
        <v>51.189702777326616</v>
      </c>
      <c r="I19" s="8">
        <v>-40.34885634359059</v>
      </c>
      <c r="J19" s="9">
        <v>38.25867639880053</v>
      </c>
      <c r="L19" s="91">
        <f t="shared" si="1"/>
        <v>36942</v>
      </c>
      <c r="M19" s="91">
        <f t="shared" si="1"/>
        <v>6077</v>
      </c>
      <c r="N19" s="92">
        <f t="shared" si="2"/>
        <v>55852.5</v>
      </c>
      <c r="O19" s="92">
        <f t="shared" si="2"/>
        <v>3625</v>
      </c>
      <c r="P19" s="93">
        <f t="shared" si="3"/>
        <v>18910.5</v>
      </c>
      <c r="Q19" s="93">
        <f t="shared" si="3"/>
        <v>-2452</v>
      </c>
      <c r="R19" s="94">
        <f t="shared" si="4"/>
        <v>167.22305389221557</v>
      </c>
      <c r="S19" s="94">
        <f t="shared" si="5"/>
        <v>10.853293413173652</v>
      </c>
      <c r="T19" s="94">
        <f t="shared" si="0"/>
        <v>178.07634730538922</v>
      </c>
    </row>
    <row r="20" spans="1:20" ht="14.25">
      <c r="A20" s="10" t="s">
        <v>73</v>
      </c>
      <c r="B20" s="3">
        <v>0</v>
      </c>
      <c r="C20" s="3">
        <v>0</v>
      </c>
      <c r="D20" s="3">
        <v>0</v>
      </c>
      <c r="E20" s="3">
        <v>0</v>
      </c>
      <c r="F20" s="3">
        <v>0</v>
      </c>
      <c r="G20" s="3">
        <v>0</v>
      </c>
      <c r="H20" s="4">
        <v>0</v>
      </c>
      <c r="I20" s="4">
        <v>0</v>
      </c>
      <c r="J20" s="5">
        <v>0</v>
      </c>
      <c r="L20" s="91">
        <f t="shared" si="1"/>
        <v>0</v>
      </c>
      <c r="M20" s="91">
        <f t="shared" si="1"/>
        <v>0</v>
      </c>
      <c r="N20" s="92">
        <f t="shared" si="2"/>
        <v>0</v>
      </c>
      <c r="O20" s="92">
        <f t="shared" si="2"/>
        <v>0</v>
      </c>
      <c r="P20" s="93">
        <f t="shared" si="3"/>
        <v>0</v>
      </c>
      <c r="Q20" s="93">
        <f t="shared" si="3"/>
        <v>0</v>
      </c>
      <c r="R20" s="94">
        <f t="shared" si="4"/>
        <v>0</v>
      </c>
      <c r="S20" s="94">
        <f t="shared" si="5"/>
        <v>0</v>
      </c>
      <c r="T20" s="94">
        <f t="shared" si="0"/>
        <v>0</v>
      </c>
    </row>
    <row r="21" spans="1:20" ht="14.25">
      <c r="A21" s="6" t="s">
        <v>18</v>
      </c>
      <c r="B21" s="7">
        <v>200839</v>
      </c>
      <c r="C21" s="7">
        <v>12483</v>
      </c>
      <c r="D21" s="7">
        <v>213322</v>
      </c>
      <c r="E21" s="7">
        <v>224723</v>
      </c>
      <c r="F21" s="7">
        <v>27013</v>
      </c>
      <c r="G21" s="7">
        <v>251736</v>
      </c>
      <c r="H21" s="8">
        <v>11.892112587694621</v>
      </c>
      <c r="I21" s="8">
        <v>116.39830169029881</v>
      </c>
      <c r="J21" s="9">
        <v>18.007519149454815</v>
      </c>
      <c r="L21" s="91">
        <f t="shared" si="1"/>
        <v>100419.5</v>
      </c>
      <c r="M21" s="91">
        <f t="shared" si="1"/>
        <v>6241.5</v>
      </c>
      <c r="N21" s="92">
        <f t="shared" si="2"/>
        <v>112361.5</v>
      </c>
      <c r="O21" s="92">
        <f t="shared" si="2"/>
        <v>13506.5</v>
      </c>
      <c r="P21" s="93">
        <f t="shared" si="3"/>
        <v>11942</v>
      </c>
      <c r="Q21" s="93">
        <f t="shared" si="3"/>
        <v>7265</v>
      </c>
      <c r="R21" s="94">
        <f t="shared" si="4"/>
        <v>336.4116766467066</v>
      </c>
      <c r="S21" s="94">
        <f t="shared" si="5"/>
        <v>40.43862275449102</v>
      </c>
      <c r="T21" s="94">
        <f t="shared" si="0"/>
        <v>376.8502994011976</v>
      </c>
    </row>
    <row r="22" spans="1:20" ht="14.25">
      <c r="A22" s="10" t="s">
        <v>19</v>
      </c>
      <c r="B22" s="3">
        <v>0</v>
      </c>
      <c r="C22" s="3">
        <v>0</v>
      </c>
      <c r="D22" s="3">
        <v>0</v>
      </c>
      <c r="E22" s="3">
        <v>0</v>
      </c>
      <c r="F22" s="3">
        <v>0</v>
      </c>
      <c r="G22" s="3">
        <v>0</v>
      </c>
      <c r="H22" s="4">
        <v>0</v>
      </c>
      <c r="I22" s="4">
        <v>0</v>
      </c>
      <c r="J22" s="5">
        <v>0</v>
      </c>
      <c r="L22" s="91">
        <f t="shared" si="1"/>
        <v>0</v>
      </c>
      <c r="M22" s="91">
        <f t="shared" si="1"/>
        <v>0</v>
      </c>
      <c r="N22" s="92">
        <f t="shared" si="2"/>
        <v>0</v>
      </c>
      <c r="O22" s="92">
        <f t="shared" si="2"/>
        <v>0</v>
      </c>
      <c r="P22" s="93">
        <f t="shared" si="3"/>
        <v>0</v>
      </c>
      <c r="Q22" s="93">
        <f t="shared" si="3"/>
        <v>0</v>
      </c>
      <c r="R22" s="94">
        <f t="shared" si="4"/>
        <v>0</v>
      </c>
      <c r="S22" s="94">
        <f t="shared" si="5"/>
        <v>0</v>
      </c>
      <c r="T22" s="94">
        <f t="shared" si="0"/>
        <v>0</v>
      </c>
    </row>
    <row r="23" spans="1:20" ht="14.25">
      <c r="A23" s="6" t="s">
        <v>20</v>
      </c>
      <c r="B23" s="7">
        <v>387528</v>
      </c>
      <c r="C23" s="7">
        <v>145</v>
      </c>
      <c r="D23" s="7">
        <v>387673</v>
      </c>
      <c r="E23" s="7">
        <v>496432</v>
      </c>
      <c r="F23" s="7">
        <v>1415</v>
      </c>
      <c r="G23" s="7">
        <v>497847</v>
      </c>
      <c r="H23" s="8">
        <v>28.102227451951862</v>
      </c>
      <c r="I23" s="8">
        <v>875.8620689655172</v>
      </c>
      <c r="J23" s="9">
        <v>28.419312152252026</v>
      </c>
      <c r="L23" s="91">
        <f t="shared" si="1"/>
        <v>193764</v>
      </c>
      <c r="M23" s="91">
        <f t="shared" si="1"/>
        <v>72.5</v>
      </c>
      <c r="N23" s="92">
        <f t="shared" si="2"/>
        <v>248216</v>
      </c>
      <c r="O23" s="92">
        <f t="shared" si="2"/>
        <v>707.5</v>
      </c>
      <c r="P23" s="93">
        <f t="shared" si="3"/>
        <v>54452</v>
      </c>
      <c r="Q23" s="93">
        <f t="shared" si="3"/>
        <v>635</v>
      </c>
      <c r="R23" s="94">
        <f t="shared" si="4"/>
        <v>743.1616766467066</v>
      </c>
      <c r="S23" s="94">
        <f t="shared" si="5"/>
        <v>2.1182634730538923</v>
      </c>
      <c r="T23" s="94">
        <f t="shared" si="0"/>
        <v>745.2799401197605</v>
      </c>
    </row>
    <row r="24" spans="1:20" ht="14.25">
      <c r="A24" s="10" t="s">
        <v>21</v>
      </c>
      <c r="B24" s="3">
        <v>121630</v>
      </c>
      <c r="C24" s="3">
        <v>0</v>
      </c>
      <c r="D24" s="3">
        <v>121630</v>
      </c>
      <c r="E24" s="3">
        <v>164780</v>
      </c>
      <c r="F24" s="3">
        <v>0</v>
      </c>
      <c r="G24" s="3">
        <v>164780</v>
      </c>
      <c r="H24" s="4">
        <v>35.47644495601414</v>
      </c>
      <c r="I24" s="4">
        <v>0</v>
      </c>
      <c r="J24" s="5">
        <v>35.47644495601414</v>
      </c>
      <c r="L24" s="91">
        <f t="shared" si="1"/>
        <v>60815</v>
      </c>
      <c r="M24" s="91">
        <f t="shared" si="1"/>
        <v>0</v>
      </c>
      <c r="N24" s="92">
        <f t="shared" si="2"/>
        <v>82390</v>
      </c>
      <c r="O24" s="92">
        <f t="shared" si="2"/>
        <v>0</v>
      </c>
      <c r="P24" s="93">
        <f t="shared" si="3"/>
        <v>21575</v>
      </c>
      <c r="Q24" s="93">
        <f t="shared" si="3"/>
        <v>0</v>
      </c>
      <c r="R24" s="94">
        <f t="shared" si="4"/>
        <v>246.67664670658684</v>
      </c>
      <c r="S24" s="94">
        <f t="shared" si="5"/>
        <v>0</v>
      </c>
      <c r="T24" s="94">
        <f t="shared" si="0"/>
        <v>246.67664670658684</v>
      </c>
    </row>
    <row r="25" spans="1:20" ht="14.25">
      <c r="A25" s="6" t="s">
        <v>22</v>
      </c>
      <c r="B25" s="7">
        <v>90877</v>
      </c>
      <c r="C25" s="7">
        <v>12673</v>
      </c>
      <c r="D25" s="7">
        <v>103550</v>
      </c>
      <c r="E25" s="7">
        <v>160854</v>
      </c>
      <c r="F25" s="7">
        <v>20126</v>
      </c>
      <c r="G25" s="7">
        <v>180980</v>
      </c>
      <c r="H25" s="8">
        <v>77.00188166422747</v>
      </c>
      <c r="I25" s="8">
        <v>58.81006864988558</v>
      </c>
      <c r="J25" s="9">
        <v>74.77547078705939</v>
      </c>
      <c r="L25" s="91">
        <f t="shared" si="1"/>
        <v>45438.5</v>
      </c>
      <c r="M25" s="91">
        <f t="shared" si="1"/>
        <v>6336.5</v>
      </c>
      <c r="N25" s="92">
        <f t="shared" si="2"/>
        <v>80427</v>
      </c>
      <c r="O25" s="92">
        <f t="shared" si="2"/>
        <v>10063</v>
      </c>
      <c r="P25" s="93">
        <f t="shared" si="3"/>
        <v>34988.5</v>
      </c>
      <c r="Q25" s="93">
        <f t="shared" si="3"/>
        <v>3726.5</v>
      </c>
      <c r="R25" s="94">
        <f t="shared" si="4"/>
        <v>240.7994011976048</v>
      </c>
      <c r="S25" s="94">
        <f t="shared" si="5"/>
        <v>30.12874251497006</v>
      </c>
      <c r="T25" s="94">
        <f t="shared" si="0"/>
        <v>270.92814371257487</v>
      </c>
    </row>
    <row r="26" spans="1:20" ht="14.25">
      <c r="A26" s="10" t="s">
        <v>23</v>
      </c>
      <c r="B26" s="3">
        <v>144605</v>
      </c>
      <c r="C26" s="3">
        <v>353</v>
      </c>
      <c r="D26" s="3">
        <v>144958</v>
      </c>
      <c r="E26" s="3">
        <v>154692</v>
      </c>
      <c r="F26" s="3">
        <v>1668</v>
      </c>
      <c r="G26" s="3">
        <v>156360</v>
      </c>
      <c r="H26" s="4">
        <v>6.975554095639847</v>
      </c>
      <c r="I26" s="4">
        <v>372.5212464589235</v>
      </c>
      <c r="J26" s="5">
        <v>7.86572662426358</v>
      </c>
      <c r="L26" s="91">
        <f t="shared" si="1"/>
        <v>72302.5</v>
      </c>
      <c r="M26" s="91">
        <f t="shared" si="1"/>
        <v>176.5</v>
      </c>
      <c r="N26" s="92">
        <f t="shared" si="2"/>
        <v>77346</v>
      </c>
      <c r="O26" s="92">
        <f t="shared" si="2"/>
        <v>834</v>
      </c>
      <c r="P26" s="93">
        <f t="shared" si="3"/>
        <v>5043.5</v>
      </c>
      <c r="Q26" s="93">
        <f t="shared" si="3"/>
        <v>657.5</v>
      </c>
      <c r="R26" s="94">
        <f t="shared" si="4"/>
        <v>231.5748502994012</v>
      </c>
      <c r="S26" s="94">
        <f t="shared" si="5"/>
        <v>2.497005988023952</v>
      </c>
      <c r="T26" s="94">
        <f t="shared" si="0"/>
        <v>234.07185628742513</v>
      </c>
    </row>
    <row r="27" spans="1:20" ht="14.25">
      <c r="A27" s="6" t="s">
        <v>24</v>
      </c>
      <c r="B27" s="7">
        <v>0</v>
      </c>
      <c r="C27" s="7">
        <v>0</v>
      </c>
      <c r="D27" s="7">
        <v>0</v>
      </c>
      <c r="E27" s="7">
        <v>0</v>
      </c>
      <c r="F27" s="7">
        <v>0</v>
      </c>
      <c r="G27" s="7">
        <v>0</v>
      </c>
      <c r="H27" s="8">
        <v>0</v>
      </c>
      <c r="I27" s="8">
        <v>0</v>
      </c>
      <c r="J27" s="9">
        <v>0</v>
      </c>
      <c r="L27" s="91">
        <f t="shared" si="1"/>
        <v>0</v>
      </c>
      <c r="M27" s="91">
        <f t="shared" si="1"/>
        <v>0</v>
      </c>
      <c r="N27" s="92">
        <f t="shared" si="2"/>
        <v>0</v>
      </c>
      <c r="O27" s="92">
        <f t="shared" si="2"/>
        <v>0</v>
      </c>
      <c r="P27" s="93">
        <f t="shared" si="3"/>
        <v>0</v>
      </c>
      <c r="Q27" s="93">
        <f t="shared" si="3"/>
        <v>0</v>
      </c>
      <c r="R27" s="94">
        <f t="shared" si="4"/>
        <v>0</v>
      </c>
      <c r="S27" s="94">
        <f t="shared" si="5"/>
        <v>0</v>
      </c>
      <c r="T27" s="94">
        <f t="shared" si="0"/>
        <v>0</v>
      </c>
    </row>
    <row r="28" spans="1:20" ht="14.25">
      <c r="A28" s="10" t="s">
        <v>25</v>
      </c>
      <c r="B28" s="3">
        <v>313025</v>
      </c>
      <c r="C28" s="3">
        <v>49008</v>
      </c>
      <c r="D28" s="3">
        <v>362033</v>
      </c>
      <c r="E28" s="3">
        <v>367194</v>
      </c>
      <c r="F28" s="3">
        <v>41184</v>
      </c>
      <c r="G28" s="3">
        <v>408378</v>
      </c>
      <c r="H28" s="4">
        <v>17.305007587253414</v>
      </c>
      <c r="I28" s="4">
        <v>-15.964740450538686</v>
      </c>
      <c r="J28" s="5">
        <v>12.801319216756484</v>
      </c>
      <c r="L28" s="91">
        <f t="shared" si="1"/>
        <v>156512.5</v>
      </c>
      <c r="M28" s="91">
        <f t="shared" si="1"/>
        <v>24504</v>
      </c>
      <c r="N28" s="92">
        <f t="shared" si="2"/>
        <v>183597</v>
      </c>
      <c r="O28" s="92">
        <f t="shared" si="2"/>
        <v>20592</v>
      </c>
      <c r="P28" s="93">
        <f t="shared" si="3"/>
        <v>27084.5</v>
      </c>
      <c r="Q28" s="93">
        <f t="shared" si="3"/>
        <v>-3912</v>
      </c>
      <c r="R28" s="94">
        <f t="shared" si="4"/>
        <v>549.6916167664671</v>
      </c>
      <c r="S28" s="94">
        <f t="shared" si="5"/>
        <v>61.65269461077844</v>
      </c>
      <c r="T28" s="94">
        <f t="shared" si="0"/>
        <v>611.3443113772455</v>
      </c>
    </row>
    <row r="29" spans="1:20" ht="14.25">
      <c r="A29" s="6" t="s">
        <v>26</v>
      </c>
      <c r="B29" s="7">
        <v>1423500</v>
      </c>
      <c r="C29" s="7">
        <v>113671</v>
      </c>
      <c r="D29" s="7">
        <v>1537171</v>
      </c>
      <c r="E29" s="7">
        <v>1784275</v>
      </c>
      <c r="F29" s="7">
        <v>120904</v>
      </c>
      <c r="G29" s="7">
        <v>1905179</v>
      </c>
      <c r="H29" s="8">
        <v>25.3442219880576</v>
      </c>
      <c r="I29" s="8">
        <v>6.363100526959382</v>
      </c>
      <c r="J29" s="9">
        <v>23.940602574469594</v>
      </c>
      <c r="L29" s="91">
        <f t="shared" si="1"/>
        <v>711750</v>
      </c>
      <c r="M29" s="91">
        <f t="shared" si="1"/>
        <v>56835.5</v>
      </c>
      <c r="N29" s="92">
        <f t="shared" si="2"/>
        <v>892137.5</v>
      </c>
      <c r="O29" s="92">
        <f t="shared" si="2"/>
        <v>60452</v>
      </c>
      <c r="P29" s="93">
        <f t="shared" si="3"/>
        <v>180387.5</v>
      </c>
      <c r="Q29" s="93">
        <f t="shared" si="3"/>
        <v>3616.5</v>
      </c>
      <c r="R29" s="94">
        <f t="shared" si="4"/>
        <v>2671.070359281437</v>
      </c>
      <c r="S29" s="94">
        <f t="shared" si="5"/>
        <v>180.99401197604791</v>
      </c>
      <c r="T29" s="94">
        <f t="shared" si="0"/>
        <v>2852.064371257485</v>
      </c>
    </row>
    <row r="30" spans="1:20" ht="14.25">
      <c r="A30" s="10" t="s">
        <v>27</v>
      </c>
      <c r="B30" s="3">
        <v>569099</v>
      </c>
      <c r="C30" s="3">
        <v>57037</v>
      </c>
      <c r="D30" s="3">
        <v>626136</v>
      </c>
      <c r="E30" s="3">
        <v>660797</v>
      </c>
      <c r="F30" s="3">
        <v>53433</v>
      </c>
      <c r="G30" s="3">
        <v>714230</v>
      </c>
      <c r="H30" s="4">
        <v>16.112838012366918</v>
      </c>
      <c r="I30" s="4">
        <v>-6.318705401756754</v>
      </c>
      <c r="J30" s="5">
        <v>14.069467336169778</v>
      </c>
      <c r="L30" s="91">
        <f t="shared" si="1"/>
        <v>284549.5</v>
      </c>
      <c r="M30" s="91">
        <f t="shared" si="1"/>
        <v>28518.5</v>
      </c>
      <c r="N30" s="92">
        <f t="shared" si="2"/>
        <v>330398.5</v>
      </c>
      <c r="O30" s="92">
        <f t="shared" si="2"/>
        <v>26716.5</v>
      </c>
      <c r="P30" s="93">
        <f t="shared" si="3"/>
        <v>45849</v>
      </c>
      <c r="Q30" s="93">
        <f t="shared" si="3"/>
        <v>-1802</v>
      </c>
      <c r="R30" s="94">
        <f t="shared" si="4"/>
        <v>989.2170658682635</v>
      </c>
      <c r="S30" s="94">
        <f t="shared" si="5"/>
        <v>79.98952095808383</v>
      </c>
      <c r="T30" s="94">
        <f t="shared" si="0"/>
        <v>1069.2065868263473</v>
      </c>
    </row>
    <row r="31" spans="1:20" ht="14.25">
      <c r="A31" s="6" t="s">
        <v>64</v>
      </c>
      <c r="B31" s="7">
        <v>263693</v>
      </c>
      <c r="C31" s="7">
        <v>13054</v>
      </c>
      <c r="D31" s="7">
        <v>276747</v>
      </c>
      <c r="E31" s="7">
        <v>365584</v>
      </c>
      <c r="F31" s="7">
        <v>485</v>
      </c>
      <c r="G31" s="7">
        <v>366069</v>
      </c>
      <c r="H31" s="8">
        <v>38.640009404876125</v>
      </c>
      <c r="I31" s="8">
        <v>-96.28466370461162</v>
      </c>
      <c r="J31" s="9">
        <v>32.27568862535095</v>
      </c>
      <c r="L31" s="91">
        <f t="shared" si="1"/>
        <v>131846.5</v>
      </c>
      <c r="M31" s="91">
        <f t="shared" si="1"/>
        <v>6527</v>
      </c>
      <c r="N31" s="92">
        <f t="shared" si="2"/>
        <v>182792</v>
      </c>
      <c r="O31" s="92">
        <f t="shared" si="2"/>
        <v>242.5</v>
      </c>
      <c r="P31" s="93">
        <f t="shared" si="3"/>
        <v>50945.5</v>
      </c>
      <c r="Q31" s="93">
        <f t="shared" si="3"/>
        <v>-6284.5</v>
      </c>
      <c r="R31" s="94">
        <f t="shared" si="4"/>
        <v>547.2814371257485</v>
      </c>
      <c r="S31" s="94">
        <f t="shared" si="5"/>
        <v>0.7260479041916168</v>
      </c>
      <c r="T31" s="94">
        <f t="shared" si="0"/>
        <v>548.0074850299402</v>
      </c>
    </row>
    <row r="32" spans="1:20" ht="14.25">
      <c r="A32" s="10" t="s">
        <v>74</v>
      </c>
      <c r="B32" s="3">
        <v>456</v>
      </c>
      <c r="C32" s="3">
        <v>103783</v>
      </c>
      <c r="D32" s="3">
        <v>104239</v>
      </c>
      <c r="E32" s="3">
        <v>57</v>
      </c>
      <c r="F32" s="3">
        <v>82942</v>
      </c>
      <c r="G32" s="3">
        <v>82999</v>
      </c>
      <c r="H32" s="4">
        <v>-87.5</v>
      </c>
      <c r="I32" s="4">
        <v>-20.081323530828747</v>
      </c>
      <c r="J32" s="5">
        <v>-20.37625073149205</v>
      </c>
      <c r="L32" s="91">
        <f t="shared" si="1"/>
        <v>228</v>
      </c>
      <c r="M32" s="91">
        <f t="shared" si="1"/>
        <v>51891.5</v>
      </c>
      <c r="N32" s="92">
        <f t="shared" si="2"/>
        <v>28.5</v>
      </c>
      <c r="O32" s="92">
        <f t="shared" si="2"/>
        <v>41471</v>
      </c>
      <c r="P32" s="93">
        <f t="shared" si="3"/>
        <v>-199.5</v>
      </c>
      <c r="Q32" s="93">
        <f t="shared" si="3"/>
        <v>-10420.5</v>
      </c>
      <c r="R32" s="94">
        <f t="shared" si="4"/>
        <v>0.08532934131736528</v>
      </c>
      <c r="S32" s="94">
        <f t="shared" si="5"/>
        <v>124.16467065868264</v>
      </c>
      <c r="T32" s="94">
        <f t="shared" si="0"/>
        <v>124.25</v>
      </c>
    </row>
    <row r="33" spans="1:20" ht="14.25">
      <c r="A33" s="6" t="s">
        <v>60</v>
      </c>
      <c r="B33" s="7">
        <v>106241</v>
      </c>
      <c r="C33" s="7">
        <v>0</v>
      </c>
      <c r="D33" s="7">
        <v>106241</v>
      </c>
      <c r="E33" s="7">
        <v>152984</v>
      </c>
      <c r="F33" s="7">
        <v>0</v>
      </c>
      <c r="G33" s="7">
        <v>152984</v>
      </c>
      <c r="H33" s="8">
        <v>43.9971385811504</v>
      </c>
      <c r="I33" s="8">
        <v>0</v>
      </c>
      <c r="J33" s="9">
        <v>43.9971385811504</v>
      </c>
      <c r="L33" s="91">
        <f t="shared" si="1"/>
        <v>53120.5</v>
      </c>
      <c r="M33" s="91">
        <f t="shared" si="1"/>
        <v>0</v>
      </c>
      <c r="N33" s="92">
        <f t="shared" si="2"/>
        <v>76492</v>
      </c>
      <c r="O33" s="92">
        <f t="shared" si="2"/>
        <v>0</v>
      </c>
      <c r="P33" s="93">
        <f t="shared" si="3"/>
        <v>23371.5</v>
      </c>
      <c r="Q33" s="93">
        <f t="shared" si="3"/>
        <v>0</v>
      </c>
      <c r="R33" s="94">
        <f t="shared" si="4"/>
        <v>229.01796407185628</v>
      </c>
      <c r="S33" s="94">
        <f t="shared" si="5"/>
        <v>0</v>
      </c>
      <c r="T33" s="94">
        <f t="shared" si="0"/>
        <v>229.01796407185628</v>
      </c>
    </row>
    <row r="34" spans="1:20" ht="14.25">
      <c r="A34" s="10" t="s">
        <v>28</v>
      </c>
      <c r="B34" s="3">
        <v>850705</v>
      </c>
      <c r="C34" s="3">
        <v>127544</v>
      </c>
      <c r="D34" s="3">
        <v>978249</v>
      </c>
      <c r="E34" s="3">
        <v>141336</v>
      </c>
      <c r="F34" s="3">
        <v>13860</v>
      </c>
      <c r="G34" s="3">
        <v>155196</v>
      </c>
      <c r="H34" s="4">
        <v>-83.38601512862861</v>
      </c>
      <c r="I34" s="4">
        <v>-89.13316188923038</v>
      </c>
      <c r="J34" s="5">
        <v>-84.13532750864043</v>
      </c>
      <c r="L34" s="91">
        <f t="shared" si="1"/>
        <v>425352.5</v>
      </c>
      <c r="M34" s="91">
        <f t="shared" si="1"/>
        <v>63772</v>
      </c>
      <c r="N34" s="92">
        <f t="shared" si="2"/>
        <v>70668</v>
      </c>
      <c r="O34" s="92">
        <f t="shared" si="2"/>
        <v>6930</v>
      </c>
      <c r="P34" s="93">
        <f t="shared" si="3"/>
        <v>-354684.5</v>
      </c>
      <c r="Q34" s="93">
        <f t="shared" si="3"/>
        <v>-56842</v>
      </c>
      <c r="R34" s="94">
        <f t="shared" si="4"/>
        <v>211.5808383233533</v>
      </c>
      <c r="S34" s="94">
        <f t="shared" si="5"/>
        <v>20.748502994011975</v>
      </c>
      <c r="T34" s="94">
        <f t="shared" si="0"/>
        <v>232.32934131736528</v>
      </c>
    </row>
    <row r="35" spans="1:20" ht="14.25">
      <c r="A35" s="6" t="s">
        <v>59</v>
      </c>
      <c r="B35" s="7">
        <v>195977</v>
      </c>
      <c r="C35" s="7">
        <v>4309</v>
      </c>
      <c r="D35" s="7">
        <v>200286</v>
      </c>
      <c r="E35" s="7">
        <v>330192</v>
      </c>
      <c r="F35" s="7">
        <v>2251</v>
      </c>
      <c r="G35" s="7">
        <v>332443</v>
      </c>
      <c r="H35" s="8">
        <v>68.48507733050307</v>
      </c>
      <c r="I35" s="8">
        <v>-47.76050127639824</v>
      </c>
      <c r="J35" s="9">
        <v>65.98414267597336</v>
      </c>
      <c r="L35" s="91">
        <f t="shared" si="1"/>
        <v>97988.5</v>
      </c>
      <c r="M35" s="91">
        <f t="shared" si="1"/>
        <v>2154.5</v>
      </c>
      <c r="N35" s="92">
        <f t="shared" si="2"/>
        <v>165096</v>
      </c>
      <c r="O35" s="92">
        <f t="shared" si="2"/>
        <v>1125.5</v>
      </c>
      <c r="P35" s="93">
        <f t="shared" si="3"/>
        <v>67107.5</v>
      </c>
      <c r="Q35" s="93">
        <f t="shared" si="3"/>
        <v>-1029</v>
      </c>
      <c r="R35" s="94">
        <f t="shared" si="4"/>
        <v>494.29940119760477</v>
      </c>
      <c r="S35" s="94">
        <f t="shared" si="5"/>
        <v>3.3697604790419162</v>
      </c>
      <c r="T35" s="94">
        <f t="shared" si="0"/>
        <v>497.6691616766467</v>
      </c>
    </row>
    <row r="36" spans="1:20" ht="14.25">
      <c r="A36" s="10" t="s">
        <v>29</v>
      </c>
      <c r="B36" s="3">
        <v>42288</v>
      </c>
      <c r="C36" s="3">
        <v>24894</v>
      </c>
      <c r="D36" s="3">
        <v>67182</v>
      </c>
      <c r="E36" s="3">
        <v>52993</v>
      </c>
      <c r="F36" s="3">
        <v>26674</v>
      </c>
      <c r="G36" s="3">
        <v>79667</v>
      </c>
      <c r="H36" s="4">
        <v>25.314510026485053</v>
      </c>
      <c r="I36" s="4">
        <v>7.150317345545111</v>
      </c>
      <c r="J36" s="5">
        <v>18.583846863743265</v>
      </c>
      <c r="L36" s="91">
        <f t="shared" si="1"/>
        <v>21144</v>
      </c>
      <c r="M36" s="91">
        <f t="shared" si="1"/>
        <v>12447</v>
      </c>
      <c r="N36" s="92">
        <f t="shared" si="2"/>
        <v>26496.5</v>
      </c>
      <c r="O36" s="92">
        <f t="shared" si="2"/>
        <v>13337</v>
      </c>
      <c r="P36" s="93">
        <f t="shared" si="3"/>
        <v>5352.5</v>
      </c>
      <c r="Q36" s="93">
        <f t="shared" si="3"/>
        <v>890</v>
      </c>
      <c r="R36" s="94">
        <f t="shared" si="4"/>
        <v>79.33083832335329</v>
      </c>
      <c r="S36" s="94">
        <f t="shared" si="5"/>
        <v>39.9311377245509</v>
      </c>
      <c r="T36" s="94">
        <f t="shared" si="0"/>
        <v>119.2619760479042</v>
      </c>
    </row>
    <row r="37" spans="1:20" ht="14.25">
      <c r="A37" s="6" t="s">
        <v>30</v>
      </c>
      <c r="B37" s="7">
        <v>162843</v>
      </c>
      <c r="C37" s="7">
        <v>0</v>
      </c>
      <c r="D37" s="7">
        <v>162843</v>
      </c>
      <c r="E37" s="7">
        <v>228385</v>
      </c>
      <c r="F37" s="7">
        <v>433</v>
      </c>
      <c r="G37" s="7">
        <v>228818</v>
      </c>
      <c r="H37" s="8">
        <v>40.248582990979045</v>
      </c>
      <c r="I37" s="8">
        <v>0</v>
      </c>
      <c r="J37" s="9">
        <v>40.51448327530198</v>
      </c>
      <c r="L37" s="91">
        <f t="shared" si="1"/>
        <v>81421.5</v>
      </c>
      <c r="M37" s="91">
        <f t="shared" si="1"/>
        <v>0</v>
      </c>
      <c r="N37" s="92">
        <f t="shared" si="2"/>
        <v>114192.5</v>
      </c>
      <c r="O37" s="92">
        <f t="shared" si="2"/>
        <v>216.5</v>
      </c>
      <c r="P37" s="93">
        <f t="shared" si="3"/>
        <v>32771</v>
      </c>
      <c r="Q37" s="93">
        <f t="shared" si="3"/>
        <v>216.5</v>
      </c>
      <c r="R37" s="94">
        <f t="shared" si="4"/>
        <v>341.8937125748503</v>
      </c>
      <c r="S37" s="94">
        <f t="shared" si="5"/>
        <v>0.6482035928143712</v>
      </c>
      <c r="T37" s="94">
        <f t="shared" si="0"/>
        <v>342.5419161676647</v>
      </c>
    </row>
    <row r="38" spans="1:20" ht="14.25">
      <c r="A38" s="10" t="s">
        <v>37</v>
      </c>
      <c r="B38" s="3">
        <v>386730</v>
      </c>
      <c r="C38" s="3">
        <v>14206</v>
      </c>
      <c r="D38" s="3">
        <v>400936</v>
      </c>
      <c r="E38" s="3">
        <v>515567</v>
      </c>
      <c r="F38" s="3">
        <v>15509</v>
      </c>
      <c r="G38" s="3">
        <v>531076</v>
      </c>
      <c r="H38" s="4">
        <v>33.314457114782925</v>
      </c>
      <c r="I38" s="4">
        <v>9.172180768689287</v>
      </c>
      <c r="J38" s="5">
        <v>32.45904583275136</v>
      </c>
      <c r="L38" s="91">
        <f t="shared" si="1"/>
        <v>193365</v>
      </c>
      <c r="M38" s="91">
        <f t="shared" si="1"/>
        <v>7103</v>
      </c>
      <c r="N38" s="92">
        <f t="shared" si="2"/>
        <v>257783.5</v>
      </c>
      <c r="O38" s="92">
        <f t="shared" si="2"/>
        <v>7754.5</v>
      </c>
      <c r="P38" s="93">
        <f t="shared" si="3"/>
        <v>64418.5</v>
      </c>
      <c r="Q38" s="93">
        <f t="shared" si="3"/>
        <v>651.5</v>
      </c>
      <c r="R38" s="94">
        <f t="shared" si="4"/>
        <v>771.806886227545</v>
      </c>
      <c r="S38" s="94">
        <f t="shared" si="5"/>
        <v>23.21706586826347</v>
      </c>
      <c r="T38" s="94">
        <f t="shared" si="0"/>
        <v>795.0239520958085</v>
      </c>
    </row>
    <row r="39" spans="1:20" ht="14.25">
      <c r="A39" s="6" t="s">
        <v>31</v>
      </c>
      <c r="B39" s="7">
        <v>427331</v>
      </c>
      <c r="C39" s="7">
        <v>0</v>
      </c>
      <c r="D39" s="7">
        <v>427331</v>
      </c>
      <c r="E39" s="7">
        <v>496789</v>
      </c>
      <c r="F39" s="7">
        <v>0</v>
      </c>
      <c r="G39" s="7">
        <v>496789</v>
      </c>
      <c r="H39" s="8">
        <v>16.253910902789638</v>
      </c>
      <c r="I39" s="8">
        <v>0</v>
      </c>
      <c r="J39" s="9">
        <v>16.253910902789638</v>
      </c>
      <c r="L39" s="91">
        <f t="shared" si="1"/>
        <v>213665.5</v>
      </c>
      <c r="M39" s="91">
        <f t="shared" si="1"/>
        <v>0</v>
      </c>
      <c r="N39" s="92">
        <f t="shared" si="2"/>
        <v>248394.5</v>
      </c>
      <c r="O39" s="92">
        <f t="shared" si="2"/>
        <v>0</v>
      </c>
      <c r="P39" s="93">
        <f t="shared" si="3"/>
        <v>34729</v>
      </c>
      <c r="Q39" s="93">
        <f t="shared" si="3"/>
        <v>0</v>
      </c>
      <c r="R39" s="94">
        <f t="shared" si="4"/>
        <v>743.6961077844311</v>
      </c>
      <c r="S39" s="94">
        <f t="shared" si="5"/>
        <v>0</v>
      </c>
      <c r="T39" s="94">
        <f t="shared" si="0"/>
        <v>743.6961077844311</v>
      </c>
    </row>
    <row r="40" spans="1:20" ht="14.25">
      <c r="A40" s="10" t="s">
        <v>32</v>
      </c>
      <c r="B40" s="3">
        <v>42066</v>
      </c>
      <c r="C40" s="3">
        <v>295</v>
      </c>
      <c r="D40" s="3">
        <v>42361</v>
      </c>
      <c r="E40" s="3">
        <v>56054</v>
      </c>
      <c r="F40" s="3">
        <v>1696</v>
      </c>
      <c r="G40" s="3">
        <v>57750</v>
      </c>
      <c r="H40" s="4">
        <v>33.25250796367612</v>
      </c>
      <c r="I40" s="4">
        <v>474.91525423728814</v>
      </c>
      <c r="J40" s="5">
        <v>36.32822643469229</v>
      </c>
      <c r="L40" s="91">
        <f t="shared" si="1"/>
        <v>21033</v>
      </c>
      <c r="M40" s="91">
        <f t="shared" si="1"/>
        <v>147.5</v>
      </c>
      <c r="N40" s="92">
        <f t="shared" si="2"/>
        <v>28027</v>
      </c>
      <c r="O40" s="92">
        <f t="shared" si="2"/>
        <v>848</v>
      </c>
      <c r="P40" s="93">
        <f t="shared" si="3"/>
        <v>6994</v>
      </c>
      <c r="Q40" s="93">
        <f t="shared" si="3"/>
        <v>700.5</v>
      </c>
      <c r="R40" s="94">
        <f t="shared" si="4"/>
        <v>83.91317365269461</v>
      </c>
      <c r="S40" s="94">
        <f t="shared" si="5"/>
        <v>2.538922155688623</v>
      </c>
      <c r="T40" s="94">
        <f t="shared" si="0"/>
        <v>86.45209580838323</v>
      </c>
    </row>
    <row r="41" spans="1:20" ht="14.25">
      <c r="A41" s="6" t="s">
        <v>33</v>
      </c>
      <c r="B41" s="7">
        <v>1603175</v>
      </c>
      <c r="C41" s="7">
        <v>518083</v>
      </c>
      <c r="D41" s="7">
        <v>2121258</v>
      </c>
      <c r="E41" s="7">
        <v>1748738</v>
      </c>
      <c r="F41" s="7">
        <v>425949</v>
      </c>
      <c r="G41" s="7">
        <v>2174687</v>
      </c>
      <c r="H41" s="8">
        <v>9.079670029784646</v>
      </c>
      <c r="I41" s="8">
        <v>-17.783636984807455</v>
      </c>
      <c r="J41" s="9">
        <v>2.5187412375109486</v>
      </c>
      <c r="L41" s="91">
        <f t="shared" si="1"/>
        <v>801587.5</v>
      </c>
      <c r="M41" s="91">
        <f t="shared" si="1"/>
        <v>259041.5</v>
      </c>
      <c r="N41" s="92">
        <f t="shared" si="2"/>
        <v>874369</v>
      </c>
      <c r="O41" s="92">
        <f t="shared" si="2"/>
        <v>212974.5</v>
      </c>
      <c r="P41" s="93">
        <f t="shared" si="3"/>
        <v>72781.5</v>
      </c>
      <c r="Q41" s="93">
        <f t="shared" si="3"/>
        <v>-46067</v>
      </c>
      <c r="R41" s="94">
        <f t="shared" si="4"/>
        <v>2617.87125748503</v>
      </c>
      <c r="S41" s="94">
        <f t="shared" si="5"/>
        <v>637.6482035928144</v>
      </c>
      <c r="T41" s="94">
        <f t="shared" si="0"/>
        <v>3255.5194610778444</v>
      </c>
    </row>
    <row r="42" spans="1:20" ht="14.25">
      <c r="A42" s="10" t="s">
        <v>34</v>
      </c>
      <c r="B42" s="3">
        <v>0</v>
      </c>
      <c r="C42" s="3">
        <v>1220</v>
      </c>
      <c r="D42" s="3">
        <v>1220</v>
      </c>
      <c r="E42" s="3">
        <v>0</v>
      </c>
      <c r="F42" s="3">
        <v>2857</v>
      </c>
      <c r="G42" s="3">
        <v>2857</v>
      </c>
      <c r="H42" s="4">
        <v>0</v>
      </c>
      <c r="I42" s="4">
        <v>134.18032786885246</v>
      </c>
      <c r="J42" s="5">
        <v>134.18032786885246</v>
      </c>
      <c r="L42" s="91">
        <f t="shared" si="1"/>
        <v>0</v>
      </c>
      <c r="M42" s="91">
        <f t="shared" si="1"/>
        <v>610</v>
      </c>
      <c r="N42" s="92">
        <f t="shared" si="2"/>
        <v>0</v>
      </c>
      <c r="O42" s="92">
        <f t="shared" si="2"/>
        <v>1428.5</v>
      </c>
      <c r="P42" s="93">
        <f t="shared" si="3"/>
        <v>0</v>
      </c>
      <c r="Q42" s="93">
        <f t="shared" si="3"/>
        <v>818.5</v>
      </c>
      <c r="R42" s="94">
        <f t="shared" si="4"/>
        <v>0</v>
      </c>
      <c r="S42" s="94">
        <f t="shared" si="5"/>
        <v>4.276946107784431</v>
      </c>
      <c r="T42" s="94">
        <f t="shared" si="0"/>
        <v>4.276946107784431</v>
      </c>
    </row>
    <row r="43" spans="1:20" ht="14.25">
      <c r="A43" s="6" t="s">
        <v>35</v>
      </c>
      <c r="B43" s="7">
        <v>591062</v>
      </c>
      <c r="C43" s="7">
        <v>147872</v>
      </c>
      <c r="D43" s="7">
        <v>738934</v>
      </c>
      <c r="E43" s="7">
        <v>671267</v>
      </c>
      <c r="F43" s="7">
        <v>151595</v>
      </c>
      <c r="G43" s="7">
        <v>822862</v>
      </c>
      <c r="H43" s="8">
        <v>13.569642440217777</v>
      </c>
      <c r="I43" s="8">
        <v>2.517718026401212</v>
      </c>
      <c r="J43" s="9">
        <v>11.357983256962056</v>
      </c>
      <c r="L43" s="91">
        <f t="shared" si="1"/>
        <v>295531</v>
      </c>
      <c r="M43" s="91">
        <f t="shared" si="1"/>
        <v>73936</v>
      </c>
      <c r="N43" s="92">
        <f t="shared" si="2"/>
        <v>335633.5</v>
      </c>
      <c r="O43" s="92">
        <f t="shared" si="2"/>
        <v>75797.5</v>
      </c>
      <c r="P43" s="93">
        <f t="shared" si="3"/>
        <v>40102.5</v>
      </c>
      <c r="Q43" s="93">
        <f t="shared" si="3"/>
        <v>1861.5</v>
      </c>
      <c r="R43" s="94">
        <f t="shared" si="4"/>
        <v>1004.8907185628742</v>
      </c>
      <c r="S43" s="94">
        <f t="shared" si="5"/>
        <v>226.938622754491</v>
      </c>
      <c r="T43" s="94">
        <f t="shared" si="0"/>
        <v>1231.829341317365</v>
      </c>
    </row>
    <row r="44" spans="1:20" ht="14.25">
      <c r="A44" s="10" t="s">
        <v>36</v>
      </c>
      <c r="B44" s="3">
        <v>596694</v>
      </c>
      <c r="C44" s="3">
        <v>15828</v>
      </c>
      <c r="D44" s="3">
        <v>612522</v>
      </c>
      <c r="E44" s="3">
        <v>675480</v>
      </c>
      <c r="F44" s="3">
        <v>2437</v>
      </c>
      <c r="G44" s="3">
        <v>677917</v>
      </c>
      <c r="H44" s="4">
        <v>13.203752677251657</v>
      </c>
      <c r="I44" s="4">
        <v>-84.60323477381854</v>
      </c>
      <c r="J44" s="5">
        <v>10.676351216772623</v>
      </c>
      <c r="L44" s="91">
        <f t="shared" si="1"/>
        <v>298347</v>
      </c>
      <c r="M44" s="91">
        <f t="shared" si="1"/>
        <v>7914</v>
      </c>
      <c r="N44" s="92">
        <f t="shared" si="2"/>
        <v>337740</v>
      </c>
      <c r="O44" s="92">
        <f t="shared" si="2"/>
        <v>1218.5</v>
      </c>
      <c r="P44" s="93">
        <f t="shared" si="3"/>
        <v>39393</v>
      </c>
      <c r="Q44" s="93">
        <f t="shared" si="3"/>
        <v>-6695.5</v>
      </c>
      <c r="R44" s="94">
        <f t="shared" si="4"/>
        <v>1011.1976047904192</v>
      </c>
      <c r="S44" s="94">
        <f t="shared" si="5"/>
        <v>3.6482035928143715</v>
      </c>
      <c r="T44" s="94">
        <f t="shared" si="0"/>
        <v>1014.8458083832336</v>
      </c>
    </row>
    <row r="45" spans="1:20" ht="14.25">
      <c r="A45" s="6" t="s">
        <v>66</v>
      </c>
      <c r="B45" s="7">
        <v>551596</v>
      </c>
      <c r="C45" s="7">
        <v>684</v>
      </c>
      <c r="D45" s="7">
        <v>552280</v>
      </c>
      <c r="E45" s="7">
        <v>674532</v>
      </c>
      <c r="F45" s="7">
        <v>4419</v>
      </c>
      <c r="G45" s="7">
        <v>678951</v>
      </c>
      <c r="H45" s="8">
        <v>22.28732623151727</v>
      </c>
      <c r="I45" s="8">
        <v>546.0526315789474</v>
      </c>
      <c r="J45" s="9">
        <v>22.936010719200407</v>
      </c>
      <c r="L45" s="91">
        <f t="shared" si="1"/>
        <v>275798</v>
      </c>
      <c r="M45" s="91">
        <f t="shared" si="1"/>
        <v>342</v>
      </c>
      <c r="N45" s="92">
        <f t="shared" si="2"/>
        <v>337266</v>
      </c>
      <c r="O45" s="92">
        <f t="shared" si="2"/>
        <v>2209.5</v>
      </c>
      <c r="P45" s="93">
        <f t="shared" si="3"/>
        <v>61468</v>
      </c>
      <c r="Q45" s="93">
        <f t="shared" si="3"/>
        <v>1867.5</v>
      </c>
      <c r="R45" s="94">
        <f t="shared" si="4"/>
        <v>1009.7784431137725</v>
      </c>
      <c r="S45" s="94">
        <f t="shared" si="5"/>
        <v>6.615269461077844</v>
      </c>
      <c r="T45" s="94">
        <f t="shared" si="0"/>
        <v>1016.3937125748503</v>
      </c>
    </row>
    <row r="46" spans="1:20" ht="14.25">
      <c r="A46" s="10" t="s">
        <v>67</v>
      </c>
      <c r="B46" s="3">
        <v>321391</v>
      </c>
      <c r="C46" s="3">
        <v>299</v>
      </c>
      <c r="D46" s="3">
        <v>321690</v>
      </c>
      <c r="E46" s="3">
        <v>447578</v>
      </c>
      <c r="F46" s="3">
        <v>1159</v>
      </c>
      <c r="G46" s="3">
        <v>448737</v>
      </c>
      <c r="H46" s="4">
        <v>39.2627671590057</v>
      </c>
      <c r="I46" s="4">
        <v>287.6254180602007</v>
      </c>
      <c r="J46" s="5">
        <v>39.493611862351955</v>
      </c>
      <c r="L46" s="91">
        <f t="shared" si="1"/>
        <v>160695.5</v>
      </c>
      <c r="M46" s="91">
        <f t="shared" si="1"/>
        <v>149.5</v>
      </c>
      <c r="N46" s="92">
        <f t="shared" si="2"/>
        <v>223789</v>
      </c>
      <c r="O46" s="92">
        <f t="shared" si="2"/>
        <v>579.5</v>
      </c>
      <c r="P46" s="93">
        <f t="shared" si="3"/>
        <v>63093.5</v>
      </c>
      <c r="Q46" s="93">
        <f t="shared" si="3"/>
        <v>430</v>
      </c>
      <c r="R46" s="94">
        <f t="shared" si="4"/>
        <v>670.0269461077844</v>
      </c>
      <c r="S46" s="94">
        <f t="shared" si="5"/>
        <v>1.7350299401197604</v>
      </c>
      <c r="T46" s="94">
        <f t="shared" si="0"/>
        <v>671.7619760479041</v>
      </c>
    </row>
    <row r="47" spans="1:20" ht="14.25">
      <c r="A47" s="6" t="s">
        <v>38</v>
      </c>
      <c r="B47" s="7">
        <v>734431</v>
      </c>
      <c r="C47" s="7">
        <v>17918</v>
      </c>
      <c r="D47" s="7">
        <v>752349</v>
      </c>
      <c r="E47" s="7">
        <v>897611</v>
      </c>
      <c r="F47" s="7">
        <v>23398</v>
      </c>
      <c r="G47" s="7">
        <v>921009</v>
      </c>
      <c r="H47" s="8">
        <v>22.21856103568613</v>
      </c>
      <c r="I47" s="8">
        <v>30.583770510101573</v>
      </c>
      <c r="J47" s="9">
        <v>22.417787489582626</v>
      </c>
      <c r="L47" s="91">
        <f t="shared" si="1"/>
        <v>367215.5</v>
      </c>
      <c r="M47" s="91">
        <f t="shared" si="1"/>
        <v>8959</v>
      </c>
      <c r="N47" s="92">
        <f t="shared" si="2"/>
        <v>448805.5</v>
      </c>
      <c r="O47" s="92">
        <f t="shared" si="2"/>
        <v>11699</v>
      </c>
      <c r="P47" s="93">
        <f t="shared" si="3"/>
        <v>81590</v>
      </c>
      <c r="Q47" s="93">
        <f t="shared" si="3"/>
        <v>2740</v>
      </c>
      <c r="R47" s="94">
        <f t="shared" si="4"/>
        <v>1343.7290419161677</v>
      </c>
      <c r="S47" s="94">
        <f t="shared" si="5"/>
        <v>35.02694610778443</v>
      </c>
      <c r="T47" s="94">
        <f t="shared" si="0"/>
        <v>1378.755988023952</v>
      </c>
    </row>
    <row r="48" spans="1:20" ht="14.25">
      <c r="A48" s="10" t="s">
        <v>68</v>
      </c>
      <c r="B48" s="3">
        <v>441586</v>
      </c>
      <c r="C48" s="3">
        <v>649</v>
      </c>
      <c r="D48" s="3">
        <v>442235</v>
      </c>
      <c r="E48" s="3">
        <v>939330</v>
      </c>
      <c r="F48" s="3">
        <v>7368</v>
      </c>
      <c r="G48" s="3">
        <v>946698</v>
      </c>
      <c r="H48" s="4">
        <v>112.71734158238714</v>
      </c>
      <c r="I48" s="4">
        <v>1035.285053929122</v>
      </c>
      <c r="J48" s="5">
        <v>114.07125171006365</v>
      </c>
      <c r="L48" s="91">
        <f>B48/2</f>
        <v>220793</v>
      </c>
      <c r="M48" s="91">
        <f>C48/2</f>
        <v>324.5</v>
      </c>
      <c r="N48" s="92">
        <f>E48/2</f>
        <v>469665</v>
      </c>
      <c r="O48" s="92">
        <f>F48/2</f>
        <v>3684</v>
      </c>
      <c r="P48" s="93">
        <f>N48-L48</f>
        <v>248872</v>
      </c>
      <c r="Q48" s="93">
        <f>O48-M48</f>
        <v>3359.5</v>
      </c>
      <c r="R48" s="94">
        <f t="shared" si="4"/>
        <v>1406.182634730539</v>
      </c>
      <c r="S48" s="94">
        <f t="shared" si="5"/>
        <v>11.029940119760479</v>
      </c>
      <c r="T48" s="94">
        <f t="shared" si="0"/>
        <v>1417.2125748502995</v>
      </c>
    </row>
    <row r="49" spans="1:20" ht="14.25">
      <c r="A49" s="6" t="s">
        <v>39</v>
      </c>
      <c r="B49" s="7">
        <v>935711</v>
      </c>
      <c r="C49" s="7">
        <v>171041</v>
      </c>
      <c r="D49" s="7">
        <v>1106752</v>
      </c>
      <c r="E49" s="7">
        <v>1144431</v>
      </c>
      <c r="F49" s="7">
        <v>167053</v>
      </c>
      <c r="G49" s="7">
        <v>1311484</v>
      </c>
      <c r="H49" s="8">
        <v>22.306032524999704</v>
      </c>
      <c r="I49" s="8">
        <v>-2.3316047029659557</v>
      </c>
      <c r="J49" s="9">
        <v>18.498453131324812</v>
      </c>
      <c r="L49" s="91">
        <f aca="true" t="shared" si="6" ref="L49:M60">B49/2</f>
        <v>467855.5</v>
      </c>
      <c r="M49" s="91">
        <f t="shared" si="6"/>
        <v>85520.5</v>
      </c>
      <c r="N49" s="92">
        <f aca="true" t="shared" si="7" ref="N49:O60">E49/2</f>
        <v>572215.5</v>
      </c>
      <c r="O49" s="92">
        <f t="shared" si="7"/>
        <v>83526.5</v>
      </c>
      <c r="P49" s="93">
        <f aca="true" t="shared" si="8" ref="P49:Q60">N49-L49</f>
        <v>104360</v>
      </c>
      <c r="Q49" s="93">
        <f t="shared" si="8"/>
        <v>-1994</v>
      </c>
      <c r="R49" s="94">
        <f t="shared" si="4"/>
        <v>1713.2200598802394</v>
      </c>
      <c r="S49" s="94">
        <f t="shared" si="5"/>
        <v>250.07934131736528</v>
      </c>
      <c r="T49" s="94">
        <f t="shared" si="0"/>
        <v>1963.2994011976048</v>
      </c>
    </row>
    <row r="50" spans="1:20" ht="14.25">
      <c r="A50" s="10" t="s">
        <v>40</v>
      </c>
      <c r="B50" s="3">
        <v>48058</v>
      </c>
      <c r="C50" s="3">
        <v>0</v>
      </c>
      <c r="D50" s="3">
        <v>48058</v>
      </c>
      <c r="E50" s="3">
        <v>60870</v>
      </c>
      <c r="F50" s="3">
        <v>0</v>
      </c>
      <c r="G50" s="3">
        <v>60870</v>
      </c>
      <c r="H50" s="4">
        <v>26.65945316076408</v>
      </c>
      <c r="I50" s="4">
        <v>0</v>
      </c>
      <c r="J50" s="5">
        <v>26.65945316076408</v>
      </c>
      <c r="L50" s="91">
        <f t="shared" si="6"/>
        <v>24029</v>
      </c>
      <c r="M50" s="91">
        <f t="shared" si="6"/>
        <v>0</v>
      </c>
      <c r="N50" s="92">
        <f t="shared" si="7"/>
        <v>30435</v>
      </c>
      <c r="O50" s="92">
        <f t="shared" si="7"/>
        <v>0</v>
      </c>
      <c r="P50" s="93">
        <f t="shared" si="8"/>
        <v>6406</v>
      </c>
      <c r="Q50" s="93">
        <f t="shared" si="8"/>
        <v>0</v>
      </c>
      <c r="R50" s="94">
        <f t="shared" si="4"/>
        <v>91.12275449101796</v>
      </c>
      <c r="S50" s="94">
        <f t="shared" si="5"/>
        <v>0</v>
      </c>
      <c r="T50" s="94">
        <f t="shared" si="0"/>
        <v>91.12275449101796</v>
      </c>
    </row>
    <row r="51" spans="1:20" ht="14.25">
      <c r="A51" s="6" t="s">
        <v>41</v>
      </c>
      <c r="B51" s="7">
        <v>64831</v>
      </c>
      <c r="C51" s="7">
        <v>0</v>
      </c>
      <c r="D51" s="7">
        <v>64831</v>
      </c>
      <c r="E51" s="7">
        <v>88593</v>
      </c>
      <c r="F51" s="7">
        <v>314</v>
      </c>
      <c r="G51" s="7">
        <v>88907</v>
      </c>
      <c r="H51" s="8">
        <v>36.65221884592248</v>
      </c>
      <c r="I51" s="8">
        <v>0</v>
      </c>
      <c r="J51" s="9">
        <v>37.13655504311209</v>
      </c>
      <c r="L51" s="91">
        <f t="shared" si="6"/>
        <v>32415.5</v>
      </c>
      <c r="M51" s="91">
        <f t="shared" si="6"/>
        <v>0</v>
      </c>
      <c r="N51" s="92">
        <f t="shared" si="7"/>
        <v>44296.5</v>
      </c>
      <c r="O51" s="92">
        <f t="shared" si="7"/>
        <v>157</v>
      </c>
      <c r="P51" s="93">
        <f t="shared" si="8"/>
        <v>11881</v>
      </c>
      <c r="Q51" s="93">
        <f t="shared" si="8"/>
        <v>157</v>
      </c>
      <c r="R51" s="94">
        <f t="shared" si="4"/>
        <v>132.624251497006</v>
      </c>
      <c r="S51" s="94">
        <f t="shared" si="5"/>
        <v>0.47005988023952094</v>
      </c>
      <c r="T51" s="94">
        <f t="shared" si="0"/>
        <v>133.0943113772455</v>
      </c>
    </row>
    <row r="52" spans="1:20" ht="14.25">
      <c r="A52" s="10" t="s">
        <v>42</v>
      </c>
      <c r="B52" s="3">
        <v>339491</v>
      </c>
      <c r="C52" s="3">
        <v>2326</v>
      </c>
      <c r="D52" s="3">
        <v>341817</v>
      </c>
      <c r="E52" s="3">
        <v>401855</v>
      </c>
      <c r="F52" s="3">
        <v>3899</v>
      </c>
      <c r="G52" s="3">
        <v>405754</v>
      </c>
      <c r="H52" s="4">
        <v>18.36985369273412</v>
      </c>
      <c r="I52" s="4">
        <v>67.6268271711092</v>
      </c>
      <c r="J52" s="5">
        <v>18.70503807592952</v>
      </c>
      <c r="L52" s="91">
        <f t="shared" si="6"/>
        <v>169745.5</v>
      </c>
      <c r="M52" s="91">
        <f t="shared" si="6"/>
        <v>1163</v>
      </c>
      <c r="N52" s="92">
        <f t="shared" si="7"/>
        <v>200927.5</v>
      </c>
      <c r="O52" s="92">
        <f t="shared" si="7"/>
        <v>1949.5</v>
      </c>
      <c r="P52" s="93">
        <f t="shared" si="8"/>
        <v>31182</v>
      </c>
      <c r="Q52" s="93">
        <f t="shared" si="8"/>
        <v>786.5</v>
      </c>
      <c r="R52" s="94">
        <f t="shared" si="4"/>
        <v>601.5793413173652</v>
      </c>
      <c r="S52" s="94">
        <f t="shared" si="5"/>
        <v>5.836826347305389</v>
      </c>
      <c r="T52" s="94">
        <f t="shared" si="0"/>
        <v>607.4161676646706</v>
      </c>
    </row>
    <row r="53" spans="1:20" ht="14.25">
      <c r="A53" s="6" t="s">
        <v>69</v>
      </c>
      <c r="B53" s="7">
        <v>576607</v>
      </c>
      <c r="C53" s="7">
        <v>3493</v>
      </c>
      <c r="D53" s="7">
        <v>580100</v>
      </c>
      <c r="E53" s="7">
        <v>796076</v>
      </c>
      <c r="F53" s="7">
        <v>18240</v>
      </c>
      <c r="G53" s="7">
        <v>814316</v>
      </c>
      <c r="H53" s="8">
        <v>38.06214631456087</v>
      </c>
      <c r="I53" s="8">
        <v>422.18723160606925</v>
      </c>
      <c r="J53" s="9">
        <v>40.37510774004482</v>
      </c>
      <c r="L53" s="91">
        <f t="shared" si="6"/>
        <v>288303.5</v>
      </c>
      <c r="M53" s="91">
        <f t="shared" si="6"/>
        <v>1746.5</v>
      </c>
      <c r="N53" s="92">
        <f t="shared" si="7"/>
        <v>398038</v>
      </c>
      <c r="O53" s="92">
        <f t="shared" si="7"/>
        <v>9120</v>
      </c>
      <c r="P53" s="93">
        <f t="shared" si="8"/>
        <v>109734.5</v>
      </c>
      <c r="Q53" s="93">
        <f t="shared" si="8"/>
        <v>7373.5</v>
      </c>
      <c r="R53" s="94">
        <f t="shared" si="4"/>
        <v>1191.7305389221558</v>
      </c>
      <c r="S53" s="94">
        <f t="shared" si="5"/>
        <v>27.305389221556887</v>
      </c>
      <c r="T53" s="94">
        <f t="shared" si="0"/>
        <v>1219.0359281437127</v>
      </c>
    </row>
    <row r="54" spans="1:20" ht="14.25">
      <c r="A54" s="10" t="s">
        <v>43</v>
      </c>
      <c r="B54" s="3">
        <v>261453</v>
      </c>
      <c r="C54" s="3">
        <v>0</v>
      </c>
      <c r="D54" s="3">
        <v>261453</v>
      </c>
      <c r="E54" s="3">
        <v>381570</v>
      </c>
      <c r="F54" s="3">
        <v>0</v>
      </c>
      <c r="G54" s="3">
        <v>381570</v>
      </c>
      <c r="H54" s="4">
        <v>45.94210049224908</v>
      </c>
      <c r="I54" s="4">
        <v>0</v>
      </c>
      <c r="J54" s="5">
        <v>45.94210049224908</v>
      </c>
      <c r="L54" s="91">
        <f t="shared" si="6"/>
        <v>130726.5</v>
      </c>
      <c r="M54" s="91">
        <f t="shared" si="6"/>
        <v>0</v>
      </c>
      <c r="N54" s="92">
        <f t="shared" si="7"/>
        <v>190785</v>
      </c>
      <c r="O54" s="92">
        <f t="shared" si="7"/>
        <v>0</v>
      </c>
      <c r="P54" s="93">
        <f t="shared" si="8"/>
        <v>60058.5</v>
      </c>
      <c r="Q54" s="93">
        <f t="shared" si="8"/>
        <v>0</v>
      </c>
      <c r="R54" s="94">
        <f t="shared" si="4"/>
        <v>571.2125748502993</v>
      </c>
      <c r="S54" s="94">
        <f t="shared" si="5"/>
        <v>0</v>
      </c>
      <c r="T54" s="94">
        <f t="shared" si="0"/>
        <v>571.2125748502993</v>
      </c>
    </row>
    <row r="55" spans="1:20" ht="14.25">
      <c r="A55" s="6" t="s">
        <v>61</v>
      </c>
      <c r="B55" s="7">
        <v>26014</v>
      </c>
      <c r="C55" s="7">
        <v>15955</v>
      </c>
      <c r="D55" s="7">
        <v>41969</v>
      </c>
      <c r="E55" s="7">
        <v>29262</v>
      </c>
      <c r="F55" s="7">
        <v>1308</v>
      </c>
      <c r="G55" s="7">
        <v>30570</v>
      </c>
      <c r="H55" s="8">
        <v>12.485584685169524</v>
      </c>
      <c r="I55" s="8">
        <v>-91.80194296458791</v>
      </c>
      <c r="J55" s="9">
        <v>-27.16052324334628</v>
      </c>
      <c r="L55" s="91">
        <f t="shared" si="6"/>
        <v>13007</v>
      </c>
      <c r="M55" s="91">
        <f t="shared" si="6"/>
        <v>7977.5</v>
      </c>
      <c r="N55" s="92">
        <f t="shared" si="7"/>
        <v>14631</v>
      </c>
      <c r="O55" s="92">
        <f t="shared" si="7"/>
        <v>654</v>
      </c>
      <c r="P55" s="93">
        <f t="shared" si="8"/>
        <v>1624</v>
      </c>
      <c r="Q55" s="93">
        <f t="shared" si="8"/>
        <v>-7323.5</v>
      </c>
      <c r="R55" s="94">
        <f t="shared" si="4"/>
        <v>43.80538922155689</v>
      </c>
      <c r="S55" s="94">
        <f t="shared" si="5"/>
        <v>1.9580838323353293</v>
      </c>
      <c r="T55" s="94">
        <f t="shared" si="0"/>
        <v>45.76347305389221</v>
      </c>
    </row>
    <row r="56" spans="1:20" ht="14.25">
      <c r="A56" s="10" t="s">
        <v>44</v>
      </c>
      <c r="B56" s="3">
        <v>77545</v>
      </c>
      <c r="C56" s="3">
        <v>505</v>
      </c>
      <c r="D56" s="3">
        <v>78050</v>
      </c>
      <c r="E56" s="3">
        <v>133435</v>
      </c>
      <c r="F56" s="3">
        <v>2888</v>
      </c>
      <c r="G56" s="3">
        <v>136323</v>
      </c>
      <c r="H56" s="4">
        <v>72.07427945064157</v>
      </c>
      <c r="I56" s="4">
        <v>471.88118811881185</v>
      </c>
      <c r="J56" s="5">
        <v>74.66111467008328</v>
      </c>
      <c r="L56" s="91">
        <f t="shared" si="6"/>
        <v>38772.5</v>
      </c>
      <c r="M56" s="91">
        <f t="shared" si="6"/>
        <v>252.5</v>
      </c>
      <c r="N56" s="92">
        <f t="shared" si="7"/>
        <v>66717.5</v>
      </c>
      <c r="O56" s="92">
        <f t="shared" si="7"/>
        <v>1444</v>
      </c>
      <c r="P56" s="93">
        <f t="shared" si="8"/>
        <v>27945</v>
      </c>
      <c r="Q56" s="93">
        <f t="shared" si="8"/>
        <v>1191.5</v>
      </c>
      <c r="R56" s="94">
        <f t="shared" si="4"/>
        <v>199.75299401197606</v>
      </c>
      <c r="S56" s="94">
        <f t="shared" si="5"/>
        <v>4.323353293413174</v>
      </c>
      <c r="T56" s="94">
        <f t="shared" si="0"/>
        <v>204.07634730538922</v>
      </c>
    </row>
    <row r="57" spans="1:20" ht="14.25">
      <c r="A57" s="6" t="s">
        <v>45</v>
      </c>
      <c r="B57" s="7">
        <v>0</v>
      </c>
      <c r="C57" s="7">
        <v>0</v>
      </c>
      <c r="D57" s="7">
        <v>0</v>
      </c>
      <c r="E57" s="7">
        <v>30</v>
      </c>
      <c r="F57" s="7">
        <v>26</v>
      </c>
      <c r="G57" s="7">
        <v>56</v>
      </c>
      <c r="H57" s="8">
        <v>0</v>
      </c>
      <c r="I57" s="8">
        <v>0</v>
      </c>
      <c r="J57" s="9">
        <v>0</v>
      </c>
      <c r="L57" s="91">
        <f t="shared" si="6"/>
        <v>0</v>
      </c>
      <c r="M57" s="91">
        <f t="shared" si="6"/>
        <v>0</v>
      </c>
      <c r="N57" s="92">
        <f t="shared" si="7"/>
        <v>15</v>
      </c>
      <c r="O57" s="92">
        <f t="shared" si="7"/>
        <v>13</v>
      </c>
      <c r="P57" s="93">
        <f t="shared" si="8"/>
        <v>15</v>
      </c>
      <c r="Q57" s="93">
        <f t="shared" si="8"/>
        <v>13</v>
      </c>
      <c r="R57" s="94">
        <f t="shared" si="4"/>
        <v>0.04491017964071856</v>
      </c>
      <c r="S57" s="94">
        <f t="shared" si="5"/>
        <v>0.038922155688622756</v>
      </c>
      <c r="T57" s="94">
        <f t="shared" si="0"/>
        <v>0.08383233532934131</v>
      </c>
    </row>
    <row r="58" spans="1:20" ht="14.25">
      <c r="A58" s="10" t="s">
        <v>46</v>
      </c>
      <c r="B58" s="3">
        <v>1192347</v>
      </c>
      <c r="C58" s="3">
        <v>1857</v>
      </c>
      <c r="D58" s="3">
        <v>1194204</v>
      </c>
      <c r="E58" s="3">
        <v>1422016</v>
      </c>
      <c r="F58" s="3">
        <v>2983</v>
      </c>
      <c r="G58" s="3">
        <v>1424999</v>
      </c>
      <c r="H58" s="4">
        <v>19.261926268108194</v>
      </c>
      <c r="I58" s="4">
        <v>60.63543349488422</v>
      </c>
      <c r="J58" s="5">
        <v>19.326262514612242</v>
      </c>
      <c r="L58" s="91">
        <f t="shared" si="6"/>
        <v>596173.5</v>
      </c>
      <c r="M58" s="91">
        <f t="shared" si="6"/>
        <v>928.5</v>
      </c>
      <c r="N58" s="92">
        <f t="shared" si="7"/>
        <v>711008</v>
      </c>
      <c r="O58" s="92">
        <f t="shared" si="7"/>
        <v>1491.5</v>
      </c>
      <c r="P58" s="93">
        <f t="shared" si="8"/>
        <v>114834.5</v>
      </c>
      <c r="Q58" s="93">
        <f t="shared" si="8"/>
        <v>563</v>
      </c>
      <c r="R58" s="94">
        <f t="shared" si="4"/>
        <v>2128.7664670658683</v>
      </c>
      <c r="S58" s="94">
        <f t="shared" si="5"/>
        <v>4.4655688622754495</v>
      </c>
      <c r="T58" s="94">
        <f t="shared" si="0"/>
        <v>2133.232035928144</v>
      </c>
    </row>
    <row r="59" spans="1:20" ht="14.25">
      <c r="A59" s="6" t="s">
        <v>75</v>
      </c>
      <c r="B59" s="7">
        <v>26314</v>
      </c>
      <c r="C59" s="7">
        <v>28187</v>
      </c>
      <c r="D59" s="7">
        <v>54501</v>
      </c>
      <c r="E59" s="7">
        <v>34599</v>
      </c>
      <c r="F59" s="7">
        <v>47509</v>
      </c>
      <c r="G59" s="7">
        <v>82108</v>
      </c>
      <c r="H59" s="8">
        <v>31.48514098958729</v>
      </c>
      <c r="I59" s="8">
        <v>68.54933125199561</v>
      </c>
      <c r="J59" s="9">
        <v>50.65411643823049</v>
      </c>
      <c r="L59" s="91">
        <f t="shared" si="6"/>
        <v>13157</v>
      </c>
      <c r="M59" s="91">
        <f t="shared" si="6"/>
        <v>14093.5</v>
      </c>
      <c r="N59" s="92">
        <f t="shared" si="7"/>
        <v>17299.5</v>
      </c>
      <c r="O59" s="92">
        <f t="shared" si="7"/>
        <v>23754.5</v>
      </c>
      <c r="P59" s="93">
        <f t="shared" si="8"/>
        <v>4142.5</v>
      </c>
      <c r="Q59" s="93">
        <f t="shared" si="8"/>
        <v>9661</v>
      </c>
      <c r="R59" s="94">
        <f t="shared" si="4"/>
        <v>51.794910179640716</v>
      </c>
      <c r="S59" s="94">
        <f t="shared" si="5"/>
        <v>71.12125748502994</v>
      </c>
      <c r="T59" s="94">
        <f t="shared" si="0"/>
        <v>122.91616766467067</v>
      </c>
    </row>
    <row r="60" spans="1:20" ht="14.25">
      <c r="A60" s="10" t="s">
        <v>76</v>
      </c>
      <c r="B60" s="3">
        <v>14090</v>
      </c>
      <c r="C60" s="3">
        <v>88436</v>
      </c>
      <c r="D60" s="3">
        <v>102526</v>
      </c>
      <c r="E60" s="3">
        <v>26186</v>
      </c>
      <c r="F60" s="3">
        <v>93854</v>
      </c>
      <c r="G60" s="3">
        <v>120040</v>
      </c>
      <c r="H60" s="4">
        <v>85.84811923349893</v>
      </c>
      <c r="I60" s="4">
        <v>6.126464335790854</v>
      </c>
      <c r="J60" s="5">
        <v>17.08249614731873</v>
      </c>
      <c r="L60" s="91">
        <f t="shared" si="6"/>
        <v>7045</v>
      </c>
      <c r="M60" s="91">
        <f t="shared" si="6"/>
        <v>44218</v>
      </c>
      <c r="N60" s="92">
        <f t="shared" si="7"/>
        <v>13093</v>
      </c>
      <c r="O60" s="92">
        <f t="shared" si="7"/>
        <v>46927</v>
      </c>
      <c r="P60" s="93">
        <f t="shared" si="8"/>
        <v>6048</v>
      </c>
      <c r="Q60" s="93">
        <f t="shared" si="8"/>
        <v>2709</v>
      </c>
      <c r="R60" s="94">
        <f t="shared" si="4"/>
        <v>39.20059880239521</v>
      </c>
      <c r="S60" s="94">
        <f t="shared" si="5"/>
        <v>140.5</v>
      </c>
      <c r="T60" s="94">
        <f t="shared" si="0"/>
        <v>179.7005988023952</v>
      </c>
    </row>
    <row r="61" spans="1:20" ht="14.25">
      <c r="A61" s="11" t="s">
        <v>47</v>
      </c>
      <c r="B61" s="12">
        <f>+B62-SUM(B60+B59+B32+B20+B10+B6+B5)</f>
        <v>43027527</v>
      </c>
      <c r="C61" s="12">
        <f>+C62-SUM(C60+C59+C32+C20+C10+C6+C5)</f>
        <v>37870063</v>
      </c>
      <c r="D61" s="12">
        <f>+D62-SUM(D60+D59+D32+D20+D10+D6+D5)</f>
        <v>80897590</v>
      </c>
      <c r="E61" s="12">
        <f>+E62-SUM(E60+E59+E32+E20+E10+E6+E5)</f>
        <v>50706828</v>
      </c>
      <c r="F61" s="12">
        <f>+F62-SUM(F60+F59+F32+F20+F10+F6+F5)</f>
        <v>43510490</v>
      </c>
      <c r="G61" s="12">
        <f>+G62-SUM(G60+G59+G32+G20+G10+G6+G5)</f>
        <v>94217318</v>
      </c>
      <c r="H61" s="13">
        <f aca="true" t="shared" si="9" ref="H61:J62">+_xlfn.IFERROR(((E61-B61)/B61)*100,0)</f>
        <v>17.847414284348716</v>
      </c>
      <c r="I61" s="13">
        <f t="shared" si="9"/>
        <v>14.894157952681516</v>
      </c>
      <c r="J61" s="13">
        <f t="shared" si="9"/>
        <v>16.464925592962658</v>
      </c>
      <c r="L61" s="95">
        <f>B60/2</f>
        <v>7045</v>
      </c>
      <c r="M61" s="95">
        <f>C60/2</f>
        <v>44218</v>
      </c>
      <c r="N61" s="95">
        <f>E60/2</f>
        <v>13093</v>
      </c>
      <c r="O61" s="95">
        <f>F60/2</f>
        <v>46927</v>
      </c>
      <c r="P61" s="95">
        <f>N61-L61</f>
        <v>6048</v>
      </c>
      <c r="Q61" s="95">
        <f>O61-M61</f>
        <v>2709</v>
      </c>
      <c r="R61" s="95">
        <f>N61/334</f>
        <v>39.20059880239521</v>
      </c>
      <c r="S61" s="95">
        <f>O61/334</f>
        <v>140.5</v>
      </c>
      <c r="T61" s="95">
        <f t="shared" si="0"/>
        <v>179.7005988023952</v>
      </c>
    </row>
    <row r="62" spans="1:20" ht="14.25">
      <c r="A62" s="14" t="s">
        <v>48</v>
      </c>
      <c r="B62" s="15">
        <f>SUM(B4:B60)</f>
        <v>72315153</v>
      </c>
      <c r="C62" s="15">
        <f>SUM(C4:C60)</f>
        <v>96649055</v>
      </c>
      <c r="D62" s="15">
        <f>SUM(D4:D60)</f>
        <v>168964208</v>
      </c>
      <c r="E62" s="15">
        <f>SUM(E4:E60)</f>
        <v>84400323</v>
      </c>
      <c r="F62" s="15">
        <f>SUM(F4:F60)</f>
        <v>115247821</v>
      </c>
      <c r="G62" s="15">
        <f>SUM(G4:G60)</f>
        <v>199648144</v>
      </c>
      <c r="H62" s="16">
        <f t="shared" si="9"/>
        <v>16.71180865786179</v>
      </c>
      <c r="I62" s="16">
        <f t="shared" si="9"/>
        <v>19.243608745062225</v>
      </c>
      <c r="J62" s="16">
        <f t="shared" si="9"/>
        <v>18.16002120401736</v>
      </c>
      <c r="L62" s="96">
        <f>B61/2</f>
        <v>21513763.5</v>
      </c>
      <c r="M62" s="96">
        <f>C61/2</f>
        <v>18935031.5</v>
      </c>
      <c r="N62" s="96">
        <f>E61/2</f>
        <v>25353414</v>
      </c>
      <c r="O62" s="96">
        <f>F61/2</f>
        <v>21755245</v>
      </c>
      <c r="P62" s="96">
        <f>N62-L62</f>
        <v>3839650.5</v>
      </c>
      <c r="Q62" s="96">
        <f>O62-M62</f>
        <v>2820213.5</v>
      </c>
      <c r="R62" s="96">
        <f>N62/334</f>
        <v>75908.4251497006</v>
      </c>
      <c r="S62" s="96">
        <f>O62/334</f>
        <v>65135.46407185629</v>
      </c>
      <c r="T62" s="96">
        <f t="shared" si="0"/>
        <v>141043.8892215569</v>
      </c>
    </row>
    <row r="63" spans="1:10" ht="14.25">
      <c r="A63" s="11" t="s">
        <v>52</v>
      </c>
      <c r="B63" s="12"/>
      <c r="C63" s="12"/>
      <c r="D63" s="12">
        <v>369166</v>
      </c>
      <c r="E63" s="12"/>
      <c r="F63" s="12"/>
      <c r="G63" s="12">
        <v>180270</v>
      </c>
      <c r="H63" s="13"/>
      <c r="I63" s="13"/>
      <c r="J63" s="13">
        <f>+_xlfn.IFERROR(((G63-D63)/D63)*100,0)</f>
        <v>-51.168309107555956</v>
      </c>
    </row>
    <row r="64" spans="1:10" ht="14.25">
      <c r="A64" s="11" t="s">
        <v>53</v>
      </c>
      <c r="B64" s="12"/>
      <c r="C64" s="12"/>
      <c r="D64" s="32">
        <v>30537</v>
      </c>
      <c r="E64" s="12"/>
      <c r="F64" s="12"/>
      <c r="G64" s="12">
        <v>38213</v>
      </c>
      <c r="H64" s="13"/>
      <c r="I64" s="13"/>
      <c r="J64" s="13">
        <f>+_xlfn.IFERROR(((G64-D64)/D64)*100,0)</f>
        <v>25.136719389592955</v>
      </c>
    </row>
    <row r="65" spans="1:10" ht="15" thickBot="1">
      <c r="A65" s="18" t="s">
        <v>54</v>
      </c>
      <c r="B65" s="19"/>
      <c r="C65" s="19"/>
      <c r="D65" s="19">
        <f>+D63+D64</f>
        <v>399703</v>
      </c>
      <c r="E65" s="19"/>
      <c r="F65" s="19"/>
      <c r="G65" s="19">
        <f>+G63+G64</f>
        <v>218483</v>
      </c>
      <c r="H65" s="73">
        <f>+_xlfn.IFERROR(((G65-D65)/D65)*100,0)</f>
        <v>-45.33866395798881</v>
      </c>
      <c r="I65" s="73"/>
      <c r="J65" s="74"/>
    </row>
    <row r="66" spans="1:10" ht="15" thickBot="1">
      <c r="A66" s="20" t="s">
        <v>55</v>
      </c>
      <c r="B66" s="33"/>
      <c r="C66" s="33"/>
      <c r="D66" s="33">
        <f>+D62+D65</f>
        <v>169363911</v>
      </c>
      <c r="E66" s="21"/>
      <c r="F66" s="21"/>
      <c r="G66" s="21">
        <f>+G62+G65</f>
        <v>199866627</v>
      </c>
      <c r="H66" s="77">
        <f>+_xlfn.IFERROR(((G66-D66)/D66)*100,0)</f>
        <v>18.01016274358473</v>
      </c>
      <c r="I66" s="77"/>
      <c r="J66" s="78"/>
    </row>
    <row r="67" spans="1:10" ht="49.5" customHeight="1">
      <c r="A67" s="64" t="s">
        <v>62</v>
      </c>
      <c r="B67" s="64"/>
      <c r="C67" s="64"/>
      <c r="D67" s="64"/>
      <c r="E67" s="64"/>
      <c r="F67" s="64"/>
      <c r="G67" s="64"/>
      <c r="H67" s="64"/>
      <c r="I67" s="64"/>
      <c r="J67" s="64"/>
    </row>
    <row r="68" ht="14.25">
      <c r="A68" s="39" t="s">
        <v>63</v>
      </c>
    </row>
    <row r="70" ht="14.25">
      <c r="A70" t="s">
        <v>80</v>
      </c>
    </row>
  </sheetData>
  <sheetProtection/>
  <mergeCells count="13">
    <mergeCell ref="R1:T2"/>
    <mergeCell ref="L2:Q2"/>
    <mergeCell ref="L3:M3"/>
    <mergeCell ref="N3:O3"/>
    <mergeCell ref="P3:Q3"/>
    <mergeCell ref="H66:J66"/>
    <mergeCell ref="A67:J67"/>
    <mergeCell ref="A1:J1"/>
    <mergeCell ref="A2:A3"/>
    <mergeCell ref="B2:D2"/>
    <mergeCell ref="E2:G2"/>
    <mergeCell ref="H2:J2"/>
    <mergeCell ref="H65:J65"/>
  </mergeCells>
  <conditionalFormatting sqref="B4:J60">
    <cfRule type="cellIs" priority="1"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1" r:id="rId1"/>
</worksheet>
</file>

<file path=xl/worksheets/sheet2.xml><?xml version="1.0" encoding="utf-8"?>
<worksheet xmlns="http://schemas.openxmlformats.org/spreadsheetml/2006/main" xmlns:r="http://schemas.openxmlformats.org/officeDocument/2006/relationships">
  <sheetPr>
    <pageSetUpPr fitToPage="1"/>
  </sheetPr>
  <dimension ref="A1:K72"/>
  <sheetViews>
    <sheetView zoomScale="77" zoomScaleNormal="77" zoomScalePageLayoutView="0" workbookViewId="0" topLeftCell="A21">
      <selection activeCell="A46" sqref="A46"/>
    </sheetView>
  </sheetViews>
  <sheetFormatPr defaultColWidth="9.140625" defaultRowHeight="15"/>
  <cols>
    <col min="1" max="1" width="36.7109375" style="0" bestFit="1" customWidth="1"/>
    <col min="2" max="10" width="14.28125" style="0" customWidth="1"/>
  </cols>
  <sheetData>
    <row r="1" spans="1:10" ht="22.5" customHeight="1">
      <c r="A1" s="65" t="s">
        <v>0</v>
      </c>
      <c r="B1" s="66"/>
      <c r="C1" s="66"/>
      <c r="D1" s="66"/>
      <c r="E1" s="66"/>
      <c r="F1" s="66"/>
      <c r="G1" s="66"/>
      <c r="H1" s="66"/>
      <c r="I1" s="66"/>
      <c r="J1" s="67"/>
    </row>
    <row r="2" spans="1:10" ht="27" customHeight="1">
      <c r="A2" s="68" t="s">
        <v>1</v>
      </c>
      <c r="B2" s="70" t="s">
        <v>78</v>
      </c>
      <c r="C2" s="70"/>
      <c r="D2" s="70"/>
      <c r="E2" s="70" t="s">
        <v>79</v>
      </c>
      <c r="F2" s="70"/>
      <c r="G2" s="70"/>
      <c r="H2" s="71" t="s">
        <v>65</v>
      </c>
      <c r="I2" s="71"/>
      <c r="J2" s="72"/>
    </row>
    <row r="3" spans="1:10" ht="14.25">
      <c r="A3" s="69"/>
      <c r="B3" s="1" t="s">
        <v>2</v>
      </c>
      <c r="C3" s="1" t="s">
        <v>3</v>
      </c>
      <c r="D3" s="1" t="s">
        <v>4</v>
      </c>
      <c r="E3" s="1" t="s">
        <v>2</v>
      </c>
      <c r="F3" s="1" t="s">
        <v>3</v>
      </c>
      <c r="G3" s="1" t="s">
        <v>4</v>
      </c>
      <c r="H3" s="1" t="s">
        <v>2</v>
      </c>
      <c r="I3" s="1" t="s">
        <v>3</v>
      </c>
      <c r="J3" s="2" t="s">
        <v>4</v>
      </c>
    </row>
    <row r="4" spans="1:10" ht="14.25">
      <c r="A4" s="10" t="s">
        <v>5</v>
      </c>
      <c r="B4" s="3">
        <v>14664</v>
      </c>
      <c r="C4" s="3">
        <v>11442</v>
      </c>
      <c r="D4" s="3">
        <v>26106</v>
      </c>
      <c r="E4" s="3">
        <v>14222</v>
      </c>
      <c r="F4" s="3">
        <v>9032</v>
      </c>
      <c r="G4" s="3">
        <v>23254</v>
      </c>
      <c r="H4" s="4">
        <v>-3.0141843971631204</v>
      </c>
      <c r="I4" s="4">
        <v>-21.062751267260968</v>
      </c>
      <c r="J4" s="5">
        <v>-10.924691641768176</v>
      </c>
    </row>
    <row r="5" spans="1:10" ht="14.25">
      <c r="A5" s="6" t="s">
        <v>70</v>
      </c>
      <c r="B5" s="7">
        <v>100955</v>
      </c>
      <c r="C5" s="7">
        <v>287493</v>
      </c>
      <c r="D5" s="7">
        <v>388448</v>
      </c>
      <c r="E5" s="7">
        <v>117784</v>
      </c>
      <c r="F5" s="7">
        <v>347470</v>
      </c>
      <c r="G5" s="7">
        <v>465254</v>
      </c>
      <c r="H5" s="8">
        <v>16.66980337774256</v>
      </c>
      <c r="I5" s="8">
        <v>20.862073163520503</v>
      </c>
      <c r="J5" s="9">
        <v>19.772530686217976</v>
      </c>
    </row>
    <row r="6" spans="1:10" ht="14.25">
      <c r="A6" s="10" t="s">
        <v>71</v>
      </c>
      <c r="B6" s="3">
        <v>89377</v>
      </c>
      <c r="C6" s="3">
        <v>93657</v>
      </c>
      <c r="D6" s="3">
        <v>183034</v>
      </c>
      <c r="E6" s="3">
        <v>98211</v>
      </c>
      <c r="F6" s="3">
        <v>109477</v>
      </c>
      <c r="G6" s="3">
        <v>207688</v>
      </c>
      <c r="H6" s="4">
        <v>9.88397462434407</v>
      </c>
      <c r="I6" s="4">
        <v>16.891422958241243</v>
      </c>
      <c r="J6" s="5">
        <v>13.469628593594631</v>
      </c>
    </row>
    <row r="7" spans="1:10" ht="14.25">
      <c r="A7" s="6" t="s">
        <v>6</v>
      </c>
      <c r="B7" s="7">
        <v>49253</v>
      </c>
      <c r="C7" s="7">
        <v>16084</v>
      </c>
      <c r="D7" s="7">
        <v>65337</v>
      </c>
      <c r="E7" s="7">
        <v>64204</v>
      </c>
      <c r="F7" s="7">
        <v>21143</v>
      </c>
      <c r="G7" s="7">
        <v>85347</v>
      </c>
      <c r="H7" s="8">
        <v>30.355511339410796</v>
      </c>
      <c r="I7" s="8">
        <v>31.453618502859985</v>
      </c>
      <c r="J7" s="9">
        <v>30.62583222370173</v>
      </c>
    </row>
    <row r="8" spans="1:10" ht="14.25">
      <c r="A8" s="10" t="s">
        <v>7</v>
      </c>
      <c r="B8" s="3">
        <v>38909</v>
      </c>
      <c r="C8" s="3">
        <v>25851</v>
      </c>
      <c r="D8" s="3">
        <v>64760</v>
      </c>
      <c r="E8" s="3">
        <v>40556</v>
      </c>
      <c r="F8" s="3">
        <v>27013</v>
      </c>
      <c r="G8" s="3">
        <v>67569</v>
      </c>
      <c r="H8" s="4">
        <v>4.232953815312652</v>
      </c>
      <c r="I8" s="4">
        <v>4.494990522610344</v>
      </c>
      <c r="J8" s="5">
        <v>4.337554045707226</v>
      </c>
    </row>
    <row r="9" spans="1:10" ht="14.25">
      <c r="A9" s="6" t="s">
        <v>8</v>
      </c>
      <c r="B9" s="7">
        <v>38237</v>
      </c>
      <c r="C9" s="7">
        <v>151835</v>
      </c>
      <c r="D9" s="7">
        <v>190072</v>
      </c>
      <c r="E9" s="7">
        <v>42036</v>
      </c>
      <c r="F9" s="7">
        <v>175334</v>
      </c>
      <c r="G9" s="7">
        <v>217370</v>
      </c>
      <c r="H9" s="8">
        <v>9.935402882025263</v>
      </c>
      <c r="I9" s="8">
        <v>15.47666875226397</v>
      </c>
      <c r="J9" s="9">
        <v>14.361926006986824</v>
      </c>
    </row>
    <row r="10" spans="1:10" ht="14.25">
      <c r="A10" s="10" t="s">
        <v>72</v>
      </c>
      <c r="B10" s="3">
        <v>3565</v>
      </c>
      <c r="C10" s="3">
        <v>2034</v>
      </c>
      <c r="D10" s="3">
        <v>5599</v>
      </c>
      <c r="E10" s="3">
        <v>4185</v>
      </c>
      <c r="F10" s="3">
        <v>2531</v>
      </c>
      <c r="G10" s="3">
        <v>6716</v>
      </c>
      <c r="H10" s="4">
        <v>17.391304347826086</v>
      </c>
      <c r="I10" s="4">
        <v>24.434611602753193</v>
      </c>
      <c r="J10" s="5">
        <v>19.9499910698339</v>
      </c>
    </row>
    <row r="11" spans="1:10" ht="14.25">
      <c r="A11" s="6" t="s">
        <v>9</v>
      </c>
      <c r="B11" s="7">
        <v>21297</v>
      </c>
      <c r="C11" s="7">
        <v>20682</v>
      </c>
      <c r="D11" s="7">
        <v>41979</v>
      </c>
      <c r="E11" s="7">
        <v>22295</v>
      </c>
      <c r="F11" s="7">
        <v>22599</v>
      </c>
      <c r="G11" s="7">
        <v>44894</v>
      </c>
      <c r="H11" s="8">
        <v>4.686106024322675</v>
      </c>
      <c r="I11" s="8">
        <v>9.26892950391645</v>
      </c>
      <c r="J11" s="9">
        <v>6.94394816455847</v>
      </c>
    </row>
    <row r="12" spans="1:10" ht="14.25">
      <c r="A12" s="10" t="s">
        <v>10</v>
      </c>
      <c r="B12" s="3">
        <v>18169</v>
      </c>
      <c r="C12" s="3">
        <v>16604</v>
      </c>
      <c r="D12" s="3">
        <v>34773</v>
      </c>
      <c r="E12" s="3">
        <v>21654</v>
      </c>
      <c r="F12" s="3">
        <v>16210</v>
      </c>
      <c r="G12" s="3">
        <v>37864</v>
      </c>
      <c r="H12" s="4">
        <v>19.18102262094777</v>
      </c>
      <c r="I12" s="4">
        <v>-2.372922187424717</v>
      </c>
      <c r="J12" s="5">
        <v>8.889080608518103</v>
      </c>
    </row>
    <row r="13" spans="1:10" ht="14.25">
      <c r="A13" s="6" t="s">
        <v>11</v>
      </c>
      <c r="B13" s="7">
        <v>33920</v>
      </c>
      <c r="C13" s="7">
        <v>6975</v>
      </c>
      <c r="D13" s="7">
        <v>40895</v>
      </c>
      <c r="E13" s="7">
        <v>36295</v>
      </c>
      <c r="F13" s="7">
        <v>6954</v>
      </c>
      <c r="G13" s="7">
        <v>43249</v>
      </c>
      <c r="H13" s="8">
        <v>7.001768867924528</v>
      </c>
      <c r="I13" s="8">
        <v>-0.3010752688172043</v>
      </c>
      <c r="J13" s="9">
        <v>5.756204915026287</v>
      </c>
    </row>
    <row r="14" spans="1:10" ht="14.25">
      <c r="A14" s="10" t="s">
        <v>12</v>
      </c>
      <c r="B14" s="3">
        <v>15611</v>
      </c>
      <c r="C14" s="3">
        <v>6255</v>
      </c>
      <c r="D14" s="3">
        <v>21866</v>
      </c>
      <c r="E14" s="3">
        <v>17658</v>
      </c>
      <c r="F14" s="3">
        <v>7549</v>
      </c>
      <c r="G14" s="3">
        <v>25207</v>
      </c>
      <c r="H14" s="4">
        <v>13.112548843764014</v>
      </c>
      <c r="I14" s="4">
        <v>20.687450039968024</v>
      </c>
      <c r="J14" s="5">
        <v>15.279429250891797</v>
      </c>
    </row>
    <row r="15" spans="1:10" ht="14.25">
      <c r="A15" s="6" t="s">
        <v>13</v>
      </c>
      <c r="B15" s="7">
        <v>6152</v>
      </c>
      <c r="C15" s="7">
        <v>154</v>
      </c>
      <c r="D15" s="7">
        <v>6306</v>
      </c>
      <c r="E15" s="7">
        <v>6780</v>
      </c>
      <c r="F15" s="7">
        <v>184</v>
      </c>
      <c r="G15" s="7">
        <v>6964</v>
      </c>
      <c r="H15" s="8">
        <v>10.208062418725618</v>
      </c>
      <c r="I15" s="8">
        <v>19.480519480519483</v>
      </c>
      <c r="J15" s="9">
        <v>10.434506818902632</v>
      </c>
    </row>
    <row r="16" spans="1:10" ht="14.25">
      <c r="A16" s="10" t="s">
        <v>14</v>
      </c>
      <c r="B16" s="3">
        <v>14857</v>
      </c>
      <c r="C16" s="3">
        <v>2193</v>
      </c>
      <c r="D16" s="3">
        <v>17050</v>
      </c>
      <c r="E16" s="3">
        <v>18377</v>
      </c>
      <c r="F16" s="3">
        <v>2597</v>
      </c>
      <c r="G16" s="3">
        <v>20974</v>
      </c>
      <c r="H16" s="4">
        <v>23.69253550514909</v>
      </c>
      <c r="I16" s="4">
        <v>18.422252621979023</v>
      </c>
      <c r="J16" s="5">
        <v>23.014662756598238</v>
      </c>
    </row>
    <row r="17" spans="1:10" ht="14.25">
      <c r="A17" s="6" t="s">
        <v>15</v>
      </c>
      <c r="B17" s="7">
        <v>1383</v>
      </c>
      <c r="C17" s="7">
        <v>1</v>
      </c>
      <c r="D17" s="7">
        <v>1384</v>
      </c>
      <c r="E17" s="7">
        <v>4277</v>
      </c>
      <c r="F17" s="7">
        <v>129</v>
      </c>
      <c r="G17" s="7">
        <v>4406</v>
      </c>
      <c r="H17" s="8">
        <v>209.25524222704266</v>
      </c>
      <c r="I17" s="8">
        <v>12800</v>
      </c>
      <c r="J17" s="9">
        <v>218.35260115606937</v>
      </c>
    </row>
    <row r="18" spans="1:10" ht="14.25">
      <c r="A18" s="10" t="s">
        <v>16</v>
      </c>
      <c r="B18" s="3">
        <v>1359</v>
      </c>
      <c r="C18" s="3">
        <v>40</v>
      </c>
      <c r="D18" s="3">
        <v>1399</v>
      </c>
      <c r="E18" s="3">
        <v>1935</v>
      </c>
      <c r="F18" s="3">
        <v>46</v>
      </c>
      <c r="G18" s="3">
        <v>1981</v>
      </c>
      <c r="H18" s="4">
        <v>42.384105960264904</v>
      </c>
      <c r="I18" s="4">
        <v>15</v>
      </c>
      <c r="J18" s="5">
        <v>41.60114367405289</v>
      </c>
    </row>
    <row r="19" spans="1:10" ht="14.25">
      <c r="A19" s="6" t="s">
        <v>17</v>
      </c>
      <c r="B19" s="7">
        <v>760</v>
      </c>
      <c r="C19" s="7">
        <v>120</v>
      </c>
      <c r="D19" s="7">
        <v>880</v>
      </c>
      <c r="E19" s="7">
        <v>934</v>
      </c>
      <c r="F19" s="7">
        <v>67</v>
      </c>
      <c r="G19" s="7">
        <v>1001</v>
      </c>
      <c r="H19" s="8">
        <v>22.894736842105264</v>
      </c>
      <c r="I19" s="8">
        <v>-44.166666666666664</v>
      </c>
      <c r="J19" s="9">
        <v>13.750000000000002</v>
      </c>
    </row>
    <row r="20" spans="1:10" ht="14.25">
      <c r="A20" s="10" t="s">
        <v>73</v>
      </c>
      <c r="B20" s="3">
        <v>32152</v>
      </c>
      <c r="C20" s="3">
        <v>0</v>
      </c>
      <c r="D20" s="3">
        <v>32152</v>
      </c>
      <c r="E20" s="3">
        <v>35895</v>
      </c>
      <c r="F20" s="3">
        <v>0</v>
      </c>
      <c r="G20" s="3">
        <v>35895</v>
      </c>
      <c r="H20" s="4">
        <v>11.641577506842498</v>
      </c>
      <c r="I20" s="4">
        <v>0</v>
      </c>
      <c r="J20" s="5">
        <v>11.641577506842498</v>
      </c>
    </row>
    <row r="21" spans="1:10" ht="14.25">
      <c r="A21" s="6" t="s">
        <v>18</v>
      </c>
      <c r="B21" s="7">
        <v>24136</v>
      </c>
      <c r="C21" s="7">
        <v>123</v>
      </c>
      <c r="D21" s="7">
        <v>24259</v>
      </c>
      <c r="E21" s="7">
        <v>20933</v>
      </c>
      <c r="F21" s="7">
        <v>236</v>
      </c>
      <c r="G21" s="7">
        <v>21169</v>
      </c>
      <c r="H21" s="8">
        <v>-13.270633079217767</v>
      </c>
      <c r="I21" s="8">
        <v>91.869918699187</v>
      </c>
      <c r="J21" s="9">
        <v>-12.737540706541903</v>
      </c>
    </row>
    <row r="22" spans="1:10" ht="14.25">
      <c r="A22" s="10" t="s">
        <v>19</v>
      </c>
      <c r="B22" s="3">
        <v>234</v>
      </c>
      <c r="C22" s="3">
        <v>0</v>
      </c>
      <c r="D22" s="3">
        <v>234</v>
      </c>
      <c r="E22" s="3">
        <v>127</v>
      </c>
      <c r="F22" s="3">
        <v>0</v>
      </c>
      <c r="G22" s="3">
        <v>127</v>
      </c>
      <c r="H22" s="4">
        <v>-45.72649572649573</v>
      </c>
      <c r="I22" s="4">
        <v>0</v>
      </c>
      <c r="J22" s="5">
        <v>-45.72649572649573</v>
      </c>
    </row>
    <row r="23" spans="1:10" ht="14.25">
      <c r="A23" s="6" t="s">
        <v>20</v>
      </c>
      <c r="B23" s="7">
        <v>2572</v>
      </c>
      <c r="C23" s="7">
        <v>3</v>
      </c>
      <c r="D23" s="7">
        <v>2575</v>
      </c>
      <c r="E23" s="7">
        <v>3124</v>
      </c>
      <c r="F23" s="7">
        <v>14</v>
      </c>
      <c r="G23" s="7">
        <v>3138</v>
      </c>
      <c r="H23" s="8">
        <v>21.461897356143076</v>
      </c>
      <c r="I23" s="8">
        <v>366.66666666666663</v>
      </c>
      <c r="J23" s="9">
        <v>21.864077669902912</v>
      </c>
    </row>
    <row r="24" spans="1:10" ht="14.25">
      <c r="A24" s="10" t="s">
        <v>21</v>
      </c>
      <c r="B24" s="3">
        <v>966</v>
      </c>
      <c r="C24" s="3">
        <v>3</v>
      </c>
      <c r="D24" s="3">
        <v>969</v>
      </c>
      <c r="E24" s="3">
        <v>1296</v>
      </c>
      <c r="F24" s="3">
        <v>0</v>
      </c>
      <c r="G24" s="3">
        <v>1296</v>
      </c>
      <c r="H24" s="4">
        <v>34.161490683229815</v>
      </c>
      <c r="I24" s="4">
        <v>-100</v>
      </c>
      <c r="J24" s="5">
        <v>33.746130030959755</v>
      </c>
    </row>
    <row r="25" spans="1:10" ht="14.25">
      <c r="A25" s="6" t="s">
        <v>22</v>
      </c>
      <c r="B25" s="7">
        <v>16711</v>
      </c>
      <c r="C25" s="7">
        <v>200</v>
      </c>
      <c r="D25" s="7">
        <v>16911</v>
      </c>
      <c r="E25" s="7">
        <v>15597</v>
      </c>
      <c r="F25" s="7">
        <v>243</v>
      </c>
      <c r="G25" s="7">
        <v>15840</v>
      </c>
      <c r="H25" s="8">
        <v>-6.666267727843935</v>
      </c>
      <c r="I25" s="8">
        <v>21.5</v>
      </c>
      <c r="J25" s="9">
        <v>-6.333155934007451</v>
      </c>
    </row>
    <row r="26" spans="1:10" ht="14.25">
      <c r="A26" s="10" t="s">
        <v>23</v>
      </c>
      <c r="B26" s="3">
        <v>5875</v>
      </c>
      <c r="C26" s="3">
        <v>42</v>
      </c>
      <c r="D26" s="3">
        <v>5917</v>
      </c>
      <c r="E26" s="3">
        <v>5728</v>
      </c>
      <c r="F26" s="3">
        <v>45</v>
      </c>
      <c r="G26" s="3">
        <v>5773</v>
      </c>
      <c r="H26" s="4">
        <v>-2.502127659574468</v>
      </c>
      <c r="I26" s="4">
        <v>7.142857142857142</v>
      </c>
      <c r="J26" s="5">
        <v>-2.4336657089741425</v>
      </c>
    </row>
    <row r="27" spans="1:10" ht="14.25">
      <c r="A27" s="6" t="s">
        <v>24</v>
      </c>
      <c r="B27" s="7">
        <v>81</v>
      </c>
      <c r="C27" s="7">
        <v>0</v>
      </c>
      <c r="D27" s="7">
        <v>81</v>
      </c>
      <c r="E27" s="7">
        <v>134</v>
      </c>
      <c r="F27" s="7">
        <v>0</v>
      </c>
      <c r="G27" s="7">
        <v>134</v>
      </c>
      <c r="H27" s="8">
        <v>65.4320987654321</v>
      </c>
      <c r="I27" s="8">
        <v>0</v>
      </c>
      <c r="J27" s="9">
        <v>65.4320987654321</v>
      </c>
    </row>
    <row r="28" spans="1:10" ht="14.25">
      <c r="A28" s="10" t="s">
        <v>25</v>
      </c>
      <c r="B28" s="3">
        <v>4728</v>
      </c>
      <c r="C28" s="3">
        <v>286</v>
      </c>
      <c r="D28" s="3">
        <v>5014</v>
      </c>
      <c r="E28" s="3">
        <v>4526</v>
      </c>
      <c r="F28" s="3">
        <v>310</v>
      </c>
      <c r="G28" s="3">
        <v>4836</v>
      </c>
      <c r="H28" s="4">
        <v>-4.272419627749577</v>
      </c>
      <c r="I28" s="4">
        <v>8.391608391608392</v>
      </c>
      <c r="J28" s="5">
        <v>-3.5500598324690866</v>
      </c>
    </row>
    <row r="29" spans="1:10" ht="14.25">
      <c r="A29" s="6" t="s">
        <v>26</v>
      </c>
      <c r="B29" s="7">
        <v>8952</v>
      </c>
      <c r="C29" s="7">
        <v>858</v>
      </c>
      <c r="D29" s="7">
        <v>9810</v>
      </c>
      <c r="E29" s="7">
        <v>11305</v>
      </c>
      <c r="F29" s="7">
        <v>902</v>
      </c>
      <c r="G29" s="7">
        <v>12207</v>
      </c>
      <c r="H29" s="8">
        <v>26.284629133154603</v>
      </c>
      <c r="I29" s="8">
        <v>5.128205128205128</v>
      </c>
      <c r="J29" s="9">
        <v>24.434250764525995</v>
      </c>
    </row>
    <row r="30" spans="1:10" ht="14.25">
      <c r="A30" s="10" t="s">
        <v>27</v>
      </c>
      <c r="B30" s="3">
        <v>5553</v>
      </c>
      <c r="C30" s="3">
        <v>438</v>
      </c>
      <c r="D30" s="3">
        <v>5991</v>
      </c>
      <c r="E30" s="3">
        <v>6728</v>
      </c>
      <c r="F30" s="3">
        <v>459</v>
      </c>
      <c r="G30" s="3">
        <v>7187</v>
      </c>
      <c r="H30" s="4">
        <v>21.1597334773996</v>
      </c>
      <c r="I30" s="4">
        <v>4.794520547945205</v>
      </c>
      <c r="J30" s="5">
        <v>19.963278250709397</v>
      </c>
    </row>
    <row r="31" spans="1:10" ht="14.25">
      <c r="A31" s="6" t="s">
        <v>64</v>
      </c>
      <c r="B31" s="7">
        <v>2127</v>
      </c>
      <c r="C31" s="7">
        <v>111</v>
      </c>
      <c r="D31" s="7">
        <v>2238</v>
      </c>
      <c r="E31" s="7">
        <v>2775</v>
      </c>
      <c r="F31" s="7">
        <v>11</v>
      </c>
      <c r="G31" s="7">
        <v>2786</v>
      </c>
      <c r="H31" s="8">
        <v>30.4654442877292</v>
      </c>
      <c r="I31" s="8">
        <v>-90.09009009009009</v>
      </c>
      <c r="J31" s="9">
        <v>24.486148346738158</v>
      </c>
    </row>
    <row r="32" spans="1:10" ht="14.25">
      <c r="A32" s="10" t="s">
        <v>74</v>
      </c>
      <c r="B32" s="3">
        <v>3857</v>
      </c>
      <c r="C32" s="3">
        <v>809</v>
      </c>
      <c r="D32" s="3">
        <v>4666</v>
      </c>
      <c r="E32" s="3">
        <v>4627</v>
      </c>
      <c r="F32" s="3">
        <v>638</v>
      </c>
      <c r="G32" s="3">
        <v>5265</v>
      </c>
      <c r="H32" s="4">
        <v>19.96370235934664</v>
      </c>
      <c r="I32" s="4">
        <v>-21.137206427688504</v>
      </c>
      <c r="J32" s="5">
        <v>12.837548221174453</v>
      </c>
    </row>
    <row r="33" spans="1:10" ht="14.25">
      <c r="A33" s="6" t="s">
        <v>60</v>
      </c>
      <c r="B33" s="7">
        <v>1811</v>
      </c>
      <c r="C33" s="7">
        <v>0</v>
      </c>
      <c r="D33" s="7">
        <v>1811</v>
      </c>
      <c r="E33" s="7">
        <v>1695</v>
      </c>
      <c r="F33" s="7">
        <v>1</v>
      </c>
      <c r="G33" s="7">
        <v>1696</v>
      </c>
      <c r="H33" s="8">
        <v>-6.405300938707896</v>
      </c>
      <c r="I33" s="8">
        <v>0</v>
      </c>
      <c r="J33" s="9">
        <v>-6.350082827167311</v>
      </c>
    </row>
    <row r="34" spans="1:10" ht="14.25">
      <c r="A34" s="10" t="s">
        <v>28</v>
      </c>
      <c r="B34" s="3">
        <v>6708</v>
      </c>
      <c r="C34" s="3">
        <v>1102</v>
      </c>
      <c r="D34" s="3">
        <v>7810</v>
      </c>
      <c r="E34" s="3">
        <v>4145</v>
      </c>
      <c r="F34" s="3">
        <v>162</v>
      </c>
      <c r="G34" s="3">
        <v>4307</v>
      </c>
      <c r="H34" s="4">
        <v>-38.20810971973763</v>
      </c>
      <c r="I34" s="4">
        <v>-85.2994555353902</v>
      </c>
      <c r="J34" s="5">
        <v>-44.85275288092189</v>
      </c>
    </row>
    <row r="35" spans="1:10" ht="14.25">
      <c r="A35" s="6" t="s">
        <v>59</v>
      </c>
      <c r="B35" s="7">
        <v>2117</v>
      </c>
      <c r="C35" s="7">
        <v>53</v>
      </c>
      <c r="D35" s="7">
        <v>2170</v>
      </c>
      <c r="E35" s="7">
        <v>2910</v>
      </c>
      <c r="F35" s="7">
        <v>28</v>
      </c>
      <c r="G35" s="7">
        <v>2938</v>
      </c>
      <c r="H35" s="8">
        <v>37.45866792631082</v>
      </c>
      <c r="I35" s="8">
        <v>-47.16981132075472</v>
      </c>
      <c r="J35" s="9">
        <v>35.39170506912443</v>
      </c>
    </row>
    <row r="36" spans="1:10" ht="14.25">
      <c r="A36" s="10" t="s">
        <v>29</v>
      </c>
      <c r="B36" s="3">
        <v>30813</v>
      </c>
      <c r="C36" s="3">
        <v>199</v>
      </c>
      <c r="D36" s="3">
        <v>31012</v>
      </c>
      <c r="E36" s="3">
        <v>23285</v>
      </c>
      <c r="F36" s="3">
        <v>214</v>
      </c>
      <c r="G36" s="3">
        <v>23499</v>
      </c>
      <c r="H36" s="4">
        <v>-24.43124655178009</v>
      </c>
      <c r="I36" s="4">
        <v>7.537688442211055</v>
      </c>
      <c r="J36" s="5">
        <v>-24.226106023474784</v>
      </c>
    </row>
    <row r="37" spans="1:10" ht="14.25">
      <c r="A37" s="6" t="s">
        <v>30</v>
      </c>
      <c r="B37" s="7">
        <v>1955</v>
      </c>
      <c r="C37" s="7">
        <v>27</v>
      </c>
      <c r="D37" s="7">
        <v>1982</v>
      </c>
      <c r="E37" s="7">
        <v>3791</v>
      </c>
      <c r="F37" s="7">
        <v>106</v>
      </c>
      <c r="G37" s="7">
        <v>3897</v>
      </c>
      <c r="H37" s="8">
        <v>93.91304347826087</v>
      </c>
      <c r="I37" s="8">
        <v>292.5925925925926</v>
      </c>
      <c r="J37" s="9">
        <v>96.61957618567104</v>
      </c>
    </row>
    <row r="38" spans="1:10" ht="14.25">
      <c r="A38" s="10" t="s">
        <v>37</v>
      </c>
      <c r="B38" s="3">
        <v>13907</v>
      </c>
      <c r="C38" s="3">
        <v>236</v>
      </c>
      <c r="D38" s="3">
        <v>14143</v>
      </c>
      <c r="E38" s="3">
        <v>11663</v>
      </c>
      <c r="F38" s="3">
        <v>255</v>
      </c>
      <c r="G38" s="3">
        <v>11918</v>
      </c>
      <c r="H38" s="4">
        <v>-16.135758970302724</v>
      </c>
      <c r="I38" s="4">
        <v>8.050847457627118</v>
      </c>
      <c r="J38" s="5">
        <v>-15.732164321572508</v>
      </c>
    </row>
    <row r="39" spans="1:10" ht="14.25">
      <c r="A39" s="6" t="s">
        <v>31</v>
      </c>
      <c r="B39" s="7">
        <v>2884</v>
      </c>
      <c r="C39" s="7">
        <v>4</v>
      </c>
      <c r="D39" s="7">
        <v>2888</v>
      </c>
      <c r="E39" s="7">
        <v>3314</v>
      </c>
      <c r="F39" s="7">
        <v>11</v>
      </c>
      <c r="G39" s="7">
        <v>3325</v>
      </c>
      <c r="H39" s="8">
        <v>14.909847434119278</v>
      </c>
      <c r="I39" s="8">
        <v>175</v>
      </c>
      <c r="J39" s="9">
        <v>15.131578947368421</v>
      </c>
    </row>
    <row r="40" spans="1:10" ht="14.25">
      <c r="A40" s="10" t="s">
        <v>32</v>
      </c>
      <c r="B40" s="3">
        <v>671</v>
      </c>
      <c r="C40" s="3">
        <v>9</v>
      </c>
      <c r="D40" s="3">
        <v>680</v>
      </c>
      <c r="E40" s="3">
        <v>822</v>
      </c>
      <c r="F40" s="3">
        <v>23</v>
      </c>
      <c r="G40" s="3">
        <v>845</v>
      </c>
      <c r="H40" s="4">
        <v>22.503725782414307</v>
      </c>
      <c r="I40" s="4">
        <v>155.55555555555557</v>
      </c>
      <c r="J40" s="5">
        <v>24.264705882352942</v>
      </c>
    </row>
    <row r="41" spans="1:10" ht="14.25">
      <c r="A41" s="6" t="s">
        <v>33</v>
      </c>
      <c r="B41" s="7">
        <v>10964</v>
      </c>
      <c r="C41" s="7">
        <v>4315</v>
      </c>
      <c r="D41" s="7">
        <v>15279</v>
      </c>
      <c r="E41" s="7">
        <v>12153</v>
      </c>
      <c r="F41" s="7">
        <v>2996</v>
      </c>
      <c r="G41" s="7">
        <v>15149</v>
      </c>
      <c r="H41" s="8">
        <v>10.844582269244802</v>
      </c>
      <c r="I41" s="8">
        <v>-30.56778679026651</v>
      </c>
      <c r="J41" s="9">
        <v>-0.8508410236272008</v>
      </c>
    </row>
    <row r="42" spans="1:10" ht="14.25">
      <c r="A42" s="10" t="s">
        <v>34</v>
      </c>
      <c r="B42" s="3">
        <v>1612</v>
      </c>
      <c r="C42" s="3">
        <v>46</v>
      </c>
      <c r="D42" s="3">
        <v>1658</v>
      </c>
      <c r="E42" s="3">
        <v>882</v>
      </c>
      <c r="F42" s="3">
        <v>43</v>
      </c>
      <c r="G42" s="3">
        <v>925</v>
      </c>
      <c r="H42" s="4">
        <v>-45.28535980148883</v>
      </c>
      <c r="I42" s="4">
        <v>-6.521739130434782</v>
      </c>
      <c r="J42" s="5">
        <v>-44.209891435464414</v>
      </c>
    </row>
    <row r="43" spans="1:10" ht="14.25">
      <c r="A43" s="6" t="s">
        <v>35</v>
      </c>
      <c r="B43" s="7">
        <v>5824</v>
      </c>
      <c r="C43" s="7">
        <v>1263</v>
      </c>
      <c r="D43" s="7">
        <v>7087</v>
      </c>
      <c r="E43" s="7">
        <v>5461</v>
      </c>
      <c r="F43" s="7">
        <v>1118</v>
      </c>
      <c r="G43" s="7">
        <v>6579</v>
      </c>
      <c r="H43" s="8">
        <v>-6.232829670329671</v>
      </c>
      <c r="I43" s="8">
        <v>-11.480601741884403</v>
      </c>
      <c r="J43" s="9">
        <v>-7.168054183716664</v>
      </c>
    </row>
    <row r="44" spans="1:10" ht="14.25">
      <c r="A44" s="10" t="s">
        <v>36</v>
      </c>
      <c r="B44" s="3">
        <v>4651</v>
      </c>
      <c r="C44" s="3">
        <v>140</v>
      </c>
      <c r="D44" s="3">
        <v>4791</v>
      </c>
      <c r="E44" s="3">
        <v>5545</v>
      </c>
      <c r="F44" s="3">
        <v>50</v>
      </c>
      <c r="G44" s="3">
        <v>5595</v>
      </c>
      <c r="H44" s="4">
        <v>19.22167275854655</v>
      </c>
      <c r="I44" s="4">
        <v>-64.28571428571429</v>
      </c>
      <c r="J44" s="5">
        <v>16.78146524733876</v>
      </c>
    </row>
    <row r="45" spans="1:10" ht="14.25">
      <c r="A45" s="6" t="s">
        <v>66</v>
      </c>
      <c r="B45" s="7">
        <v>3614</v>
      </c>
      <c r="C45" s="7">
        <v>11</v>
      </c>
      <c r="D45" s="7">
        <v>3625</v>
      </c>
      <c r="E45" s="7">
        <v>4566</v>
      </c>
      <c r="F45" s="7">
        <v>34</v>
      </c>
      <c r="G45" s="7">
        <v>4600</v>
      </c>
      <c r="H45" s="8">
        <v>26.342003320420588</v>
      </c>
      <c r="I45" s="8">
        <v>209.0909090909091</v>
      </c>
      <c r="J45" s="9">
        <v>26.89655172413793</v>
      </c>
    </row>
    <row r="46" spans="1:10" ht="14.25">
      <c r="A46" s="10" t="s">
        <v>67</v>
      </c>
      <c r="B46" s="3">
        <v>2246</v>
      </c>
      <c r="C46" s="3">
        <v>3</v>
      </c>
      <c r="D46" s="3">
        <v>2249</v>
      </c>
      <c r="E46" s="3">
        <v>2999</v>
      </c>
      <c r="F46" s="3">
        <v>15</v>
      </c>
      <c r="G46" s="3">
        <v>3014</v>
      </c>
      <c r="H46" s="4">
        <v>33.52626892252894</v>
      </c>
      <c r="I46" s="4">
        <v>400</v>
      </c>
      <c r="J46" s="5">
        <v>34.01511783014673</v>
      </c>
    </row>
    <row r="47" spans="1:10" ht="14.25">
      <c r="A47" s="6" t="s">
        <v>38</v>
      </c>
      <c r="B47" s="7">
        <v>5737</v>
      </c>
      <c r="C47" s="7">
        <v>168</v>
      </c>
      <c r="D47" s="7">
        <v>5905</v>
      </c>
      <c r="E47" s="7">
        <v>6501</v>
      </c>
      <c r="F47" s="7">
        <v>219</v>
      </c>
      <c r="G47" s="7">
        <v>6720</v>
      </c>
      <c r="H47" s="8">
        <v>13.31706466794492</v>
      </c>
      <c r="I47" s="8">
        <v>30.357142857142854</v>
      </c>
      <c r="J47" s="9">
        <v>13.80186282811177</v>
      </c>
    </row>
    <row r="48" spans="1:10" ht="14.25">
      <c r="A48" s="10" t="s">
        <v>68</v>
      </c>
      <c r="B48" s="3">
        <v>3183</v>
      </c>
      <c r="C48" s="3">
        <v>31</v>
      </c>
      <c r="D48" s="3">
        <v>3214</v>
      </c>
      <c r="E48" s="3">
        <v>6779</v>
      </c>
      <c r="F48" s="3">
        <v>106</v>
      </c>
      <c r="G48" s="3">
        <v>6885</v>
      </c>
      <c r="H48" s="4">
        <v>112.97518064718818</v>
      </c>
      <c r="I48" s="4">
        <v>241.93548387096774</v>
      </c>
      <c r="J48" s="5">
        <v>114.21904169259489</v>
      </c>
    </row>
    <row r="49" spans="1:10" ht="14.25">
      <c r="A49" s="6" t="s">
        <v>39</v>
      </c>
      <c r="B49" s="7">
        <v>11567</v>
      </c>
      <c r="C49" s="7">
        <v>1451</v>
      </c>
      <c r="D49" s="7">
        <v>13018</v>
      </c>
      <c r="E49" s="7">
        <v>12285</v>
      </c>
      <c r="F49" s="7">
        <v>1314</v>
      </c>
      <c r="G49" s="7">
        <v>13599</v>
      </c>
      <c r="H49" s="8">
        <v>6.207313910261952</v>
      </c>
      <c r="I49" s="8">
        <v>-9.441764300482426</v>
      </c>
      <c r="J49" s="9">
        <v>4.463051159932401</v>
      </c>
    </row>
    <row r="50" spans="1:10" ht="14.25">
      <c r="A50" s="10" t="s">
        <v>40</v>
      </c>
      <c r="B50" s="3">
        <v>494</v>
      </c>
      <c r="C50" s="3">
        <v>0</v>
      </c>
      <c r="D50" s="3">
        <v>494</v>
      </c>
      <c r="E50" s="3">
        <v>566</v>
      </c>
      <c r="F50" s="3">
        <v>0</v>
      </c>
      <c r="G50" s="3">
        <v>566</v>
      </c>
      <c r="H50" s="4">
        <v>14.5748987854251</v>
      </c>
      <c r="I50" s="4">
        <v>0</v>
      </c>
      <c r="J50" s="5">
        <v>14.5748987854251</v>
      </c>
    </row>
    <row r="51" spans="1:10" ht="14.25">
      <c r="A51" s="6" t="s">
        <v>41</v>
      </c>
      <c r="B51" s="7">
        <v>828</v>
      </c>
      <c r="C51" s="7">
        <v>7</v>
      </c>
      <c r="D51" s="7">
        <v>835</v>
      </c>
      <c r="E51" s="7">
        <v>1008</v>
      </c>
      <c r="F51" s="7">
        <v>2</v>
      </c>
      <c r="G51" s="7">
        <v>1010</v>
      </c>
      <c r="H51" s="8">
        <v>21.73913043478261</v>
      </c>
      <c r="I51" s="8">
        <v>-71.42857142857143</v>
      </c>
      <c r="J51" s="9">
        <v>20.958083832335326</v>
      </c>
    </row>
    <row r="52" spans="1:10" ht="14.25">
      <c r="A52" s="10" t="s">
        <v>42</v>
      </c>
      <c r="B52" s="3">
        <v>2816</v>
      </c>
      <c r="C52" s="3">
        <v>61</v>
      </c>
      <c r="D52" s="3">
        <v>2877</v>
      </c>
      <c r="E52" s="3">
        <v>3067</v>
      </c>
      <c r="F52" s="3">
        <v>48</v>
      </c>
      <c r="G52" s="3">
        <v>3115</v>
      </c>
      <c r="H52" s="4">
        <v>8.913352272727272</v>
      </c>
      <c r="I52" s="4">
        <v>-21.311475409836063</v>
      </c>
      <c r="J52" s="5">
        <v>8.27250608272506</v>
      </c>
    </row>
    <row r="53" spans="1:10" ht="14.25">
      <c r="A53" s="6" t="s">
        <v>69</v>
      </c>
      <c r="B53" s="7">
        <v>5204</v>
      </c>
      <c r="C53" s="7">
        <v>26</v>
      </c>
      <c r="D53" s="7">
        <v>5230</v>
      </c>
      <c r="E53" s="7">
        <v>7455</v>
      </c>
      <c r="F53" s="7">
        <v>152</v>
      </c>
      <c r="G53" s="7">
        <v>7607</v>
      </c>
      <c r="H53" s="8">
        <v>43.25518831667948</v>
      </c>
      <c r="I53" s="8">
        <v>484.6153846153846</v>
      </c>
      <c r="J53" s="9">
        <v>45.44933078393881</v>
      </c>
    </row>
    <row r="54" spans="1:10" ht="14.25">
      <c r="A54" s="10" t="s">
        <v>43</v>
      </c>
      <c r="B54" s="3">
        <v>4980</v>
      </c>
      <c r="C54" s="3">
        <v>2</v>
      </c>
      <c r="D54" s="3">
        <v>4982</v>
      </c>
      <c r="E54" s="3">
        <v>5943</v>
      </c>
      <c r="F54" s="3">
        <v>1</v>
      </c>
      <c r="G54" s="3">
        <v>5944</v>
      </c>
      <c r="H54" s="4">
        <v>19.337349397590362</v>
      </c>
      <c r="I54" s="4">
        <v>-50</v>
      </c>
      <c r="J54" s="5">
        <v>19.309514251304698</v>
      </c>
    </row>
    <row r="55" spans="1:10" ht="14.25">
      <c r="A55" s="6" t="s">
        <v>61</v>
      </c>
      <c r="B55" s="7">
        <v>22864</v>
      </c>
      <c r="C55" s="7">
        <v>704</v>
      </c>
      <c r="D55" s="7">
        <v>23568</v>
      </c>
      <c r="E55" s="7">
        <v>25589</v>
      </c>
      <c r="F55" s="7">
        <v>642</v>
      </c>
      <c r="G55" s="7">
        <v>26231</v>
      </c>
      <c r="H55" s="8">
        <v>11.918299510146955</v>
      </c>
      <c r="I55" s="8">
        <v>-8.806818181818182</v>
      </c>
      <c r="J55" s="9">
        <v>11.299219280380177</v>
      </c>
    </row>
    <row r="56" spans="1:10" ht="14.25">
      <c r="A56" s="10" t="s">
        <v>44</v>
      </c>
      <c r="B56" s="3">
        <v>1103</v>
      </c>
      <c r="C56" s="3">
        <v>3</v>
      </c>
      <c r="D56" s="3">
        <v>1106</v>
      </c>
      <c r="E56" s="3">
        <v>1184</v>
      </c>
      <c r="F56" s="3">
        <v>26</v>
      </c>
      <c r="G56" s="3">
        <v>1210</v>
      </c>
      <c r="H56" s="4">
        <v>7.343608340888485</v>
      </c>
      <c r="I56" s="4">
        <v>766.6666666666667</v>
      </c>
      <c r="J56" s="5">
        <v>9.403254972875226</v>
      </c>
    </row>
    <row r="57" spans="1:10" ht="14.25">
      <c r="A57" s="6" t="s">
        <v>45</v>
      </c>
      <c r="B57" s="7">
        <v>5634</v>
      </c>
      <c r="C57" s="7">
        <v>20</v>
      </c>
      <c r="D57" s="7">
        <v>5654</v>
      </c>
      <c r="E57" s="7">
        <v>5263</v>
      </c>
      <c r="F57" s="7">
        <v>3</v>
      </c>
      <c r="G57" s="7">
        <v>5266</v>
      </c>
      <c r="H57" s="8">
        <v>-6.585019524316649</v>
      </c>
      <c r="I57" s="8">
        <v>-85</v>
      </c>
      <c r="J57" s="9">
        <v>-6.862398302087018</v>
      </c>
    </row>
    <row r="58" spans="1:10" ht="14.25">
      <c r="A58" s="10" t="s">
        <v>46</v>
      </c>
      <c r="B58" s="3">
        <v>14102</v>
      </c>
      <c r="C58" s="3">
        <v>53</v>
      </c>
      <c r="D58" s="3">
        <v>14155</v>
      </c>
      <c r="E58" s="3">
        <v>16191</v>
      </c>
      <c r="F58" s="3">
        <v>59</v>
      </c>
      <c r="G58" s="3">
        <v>16250</v>
      </c>
      <c r="H58" s="4">
        <v>14.81350163097433</v>
      </c>
      <c r="I58" s="4">
        <v>11.320754716981133</v>
      </c>
      <c r="J58" s="5">
        <v>14.800423878488168</v>
      </c>
    </row>
    <row r="59" spans="1:10" ht="14.25">
      <c r="A59" s="6" t="s">
        <v>75</v>
      </c>
      <c r="B59" s="7">
        <v>1137</v>
      </c>
      <c r="C59" s="7">
        <v>264</v>
      </c>
      <c r="D59" s="7">
        <v>1401</v>
      </c>
      <c r="E59" s="7">
        <v>4703</v>
      </c>
      <c r="F59" s="7">
        <v>417</v>
      </c>
      <c r="G59" s="7">
        <v>5120</v>
      </c>
      <c r="H59" s="8">
        <v>313.63236587510994</v>
      </c>
      <c r="I59" s="8">
        <v>57.95454545454546</v>
      </c>
      <c r="J59" s="9">
        <v>265.4532476802284</v>
      </c>
    </row>
    <row r="60" spans="1:10" ht="14.25">
      <c r="A60" s="10" t="s">
        <v>76</v>
      </c>
      <c r="B60" s="3">
        <v>447</v>
      </c>
      <c r="C60" s="3">
        <v>586</v>
      </c>
      <c r="D60" s="3">
        <v>1033</v>
      </c>
      <c r="E60" s="3">
        <v>418</v>
      </c>
      <c r="F60" s="3">
        <v>411</v>
      </c>
      <c r="G60" s="3">
        <v>829</v>
      </c>
      <c r="H60" s="4">
        <v>-6.487695749440715</v>
      </c>
      <c r="I60" s="4">
        <v>-29.86348122866894</v>
      </c>
      <c r="J60" s="5">
        <v>-19.748305905130685</v>
      </c>
    </row>
    <row r="61" spans="1:11" ht="14.25">
      <c r="A61" s="11" t="s">
        <v>47</v>
      </c>
      <c r="B61" s="12">
        <f>B62-SUM(B6+B10+B20+B32+B59+B60+B5)</f>
        <v>494795</v>
      </c>
      <c r="C61" s="12">
        <f>C62-SUM(C6+C10+C20+C32+C59+C60+C5)</f>
        <v>270234</v>
      </c>
      <c r="D61" s="12">
        <f>D62-SUM(D6+D10+D20+D32+D59+D60+D5)</f>
        <v>765029</v>
      </c>
      <c r="E61" s="12">
        <f>E62-SUM(E6+E10+E20+E32+E59+E60+E5)</f>
        <v>538558</v>
      </c>
      <c r="F61" s="12">
        <f>F62-SUM(F6+F10+F20+F32+F59+F60+F5)</f>
        <v>298705</v>
      </c>
      <c r="G61" s="12">
        <f>G62-SUM(G6+G10+G20+G32+G59+G60+G5)</f>
        <v>837263</v>
      </c>
      <c r="H61" s="13">
        <f>+_xlfn.IFERROR(((E61-B61)/B61)*100,0)</f>
        <v>8.844673046413162</v>
      </c>
      <c r="I61" s="13">
        <f>+_xlfn.IFERROR(((F61-C61)/C61)*100,0)</f>
        <v>10.535683888777873</v>
      </c>
      <c r="J61" s="35">
        <f>+_xlfn.IFERROR(((G61-D61)/D61)*100,0)</f>
        <v>9.441995009339516</v>
      </c>
      <c r="K61" s="36"/>
    </row>
    <row r="62" spans="1:10" ht="14.25">
      <c r="A62" s="14" t="s">
        <v>48</v>
      </c>
      <c r="B62" s="15">
        <f>SUM(B4:B60)</f>
        <v>726285</v>
      </c>
      <c r="C62" s="15">
        <f>SUM(C4:C60)</f>
        <v>655077</v>
      </c>
      <c r="D62" s="15">
        <f>SUM(D4:D60)</f>
        <v>1381362</v>
      </c>
      <c r="E62" s="15">
        <f>SUM(E4:E60)</f>
        <v>804381</v>
      </c>
      <c r="F62" s="15">
        <f>SUM(F4:F60)</f>
        <v>759649</v>
      </c>
      <c r="G62" s="15">
        <f>SUM(G4:G60)</f>
        <v>1564030</v>
      </c>
      <c r="H62" s="16">
        <f>+_xlfn.IFERROR(((E62-B62)/B62)*100,0)</f>
        <v>10.752803651459137</v>
      </c>
      <c r="I62" s="16">
        <f>+_xlfn.IFERROR(((F62-C62)/C62)*100,0)</f>
        <v>15.963314236341683</v>
      </c>
      <c r="J62" s="17">
        <f>+_xlfn.IFERROR(((G62-D62)/D62)*100,0)</f>
        <v>13.223760317715413</v>
      </c>
    </row>
    <row r="63" spans="1:10" ht="15" thickBot="1">
      <c r="A63" s="18" t="s">
        <v>49</v>
      </c>
      <c r="B63" s="19"/>
      <c r="C63" s="19"/>
      <c r="D63" s="19">
        <v>359344</v>
      </c>
      <c r="E63" s="19"/>
      <c r="F63" s="19"/>
      <c r="G63" s="19">
        <v>443447</v>
      </c>
      <c r="H63" s="73">
        <f>+_xlfn.IFERROR(((G63-D63)/D63)*100,0)</f>
        <v>23.404592813571394</v>
      </c>
      <c r="I63" s="73"/>
      <c r="J63" s="74"/>
    </row>
    <row r="64" spans="1:10" ht="14.25">
      <c r="A64" s="14" t="s">
        <v>50</v>
      </c>
      <c r="B64" s="34"/>
      <c r="C64" s="34"/>
      <c r="D64" s="34">
        <f>+D62+D63</f>
        <v>1740706</v>
      </c>
      <c r="E64" s="34"/>
      <c r="F64" s="34"/>
      <c r="G64" s="34">
        <f>+G62+G63</f>
        <v>2007477</v>
      </c>
      <c r="H64" s="75">
        <f>+_xlfn.IFERROR(((G64-D64)/D64)*100,0)</f>
        <v>15.325448410012948</v>
      </c>
      <c r="I64" s="75"/>
      <c r="J64" s="76"/>
    </row>
    <row r="65" spans="1:10" ht="14.25">
      <c r="A65" s="58"/>
      <c r="B65" s="59"/>
      <c r="C65" s="59"/>
      <c r="D65" s="59"/>
      <c r="E65" s="59"/>
      <c r="F65" s="59"/>
      <c r="G65" s="59"/>
      <c r="H65" s="59"/>
      <c r="I65" s="59"/>
      <c r="J65" s="60"/>
    </row>
    <row r="66" spans="1:10" ht="15" thickBot="1">
      <c r="A66" s="61"/>
      <c r="B66" s="62"/>
      <c r="C66" s="62"/>
      <c r="D66" s="62"/>
      <c r="E66" s="62"/>
      <c r="F66" s="62"/>
      <c r="G66" s="62"/>
      <c r="H66" s="62"/>
      <c r="I66" s="62"/>
      <c r="J66" s="63"/>
    </row>
    <row r="67" spans="1:10" ht="48.75" customHeight="1">
      <c r="A67" s="64" t="s">
        <v>62</v>
      </c>
      <c r="B67" s="64"/>
      <c r="C67" s="64"/>
      <c r="D67" s="64"/>
      <c r="E67" s="64"/>
      <c r="F67" s="64"/>
      <c r="G67" s="64"/>
      <c r="H67" s="64"/>
      <c r="I67" s="64"/>
      <c r="J67" s="64"/>
    </row>
    <row r="68" ht="14.25">
      <c r="A68" s="39" t="s">
        <v>63</v>
      </c>
    </row>
    <row r="69" spans="8:10" ht="14.25">
      <c r="H69" s="38"/>
      <c r="I69" s="38"/>
      <c r="J69" s="38"/>
    </row>
    <row r="70" spans="1:10" ht="14.25">
      <c r="A70" t="s">
        <v>80</v>
      </c>
      <c r="H70" s="38"/>
      <c r="I70" s="38"/>
      <c r="J70" s="38"/>
    </row>
    <row r="71" spans="8:10" ht="14.25">
      <c r="H71" s="38"/>
      <c r="I71" s="38"/>
      <c r="J71" s="38"/>
    </row>
    <row r="72" spans="8:10" ht="14.25">
      <c r="H72" s="38"/>
      <c r="I72" s="38"/>
      <c r="J72" s="38"/>
    </row>
  </sheetData>
  <sheetProtection/>
  <mergeCells count="10">
    <mergeCell ref="A65:J65"/>
    <mergeCell ref="A66:J66"/>
    <mergeCell ref="A67:J67"/>
    <mergeCell ref="A1:J1"/>
    <mergeCell ref="A2:A3"/>
    <mergeCell ref="B2:D2"/>
    <mergeCell ref="E2:G2"/>
    <mergeCell ref="H2:J2"/>
    <mergeCell ref="H63:J63"/>
    <mergeCell ref="H64:J64"/>
  </mergeCells>
  <conditionalFormatting sqref="B4:J60">
    <cfRule type="cellIs" priority="1"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2" r:id="rId1"/>
</worksheet>
</file>

<file path=xl/worksheets/sheet3.xml><?xml version="1.0" encoding="utf-8"?>
<worksheet xmlns="http://schemas.openxmlformats.org/spreadsheetml/2006/main" xmlns:r="http://schemas.openxmlformats.org/officeDocument/2006/relationships">
  <sheetPr>
    <pageSetUpPr fitToPage="1"/>
  </sheetPr>
  <dimension ref="A1:J69"/>
  <sheetViews>
    <sheetView zoomScale="75" zoomScaleNormal="75" zoomScalePageLayoutView="0" workbookViewId="0" topLeftCell="A1">
      <selection activeCell="A38" sqref="A38:IV38"/>
    </sheetView>
  </sheetViews>
  <sheetFormatPr defaultColWidth="9.140625" defaultRowHeight="15"/>
  <cols>
    <col min="1" max="1" width="34.00390625" style="0" bestFit="1" customWidth="1"/>
    <col min="2" max="10" width="14.28125" style="0" customWidth="1"/>
  </cols>
  <sheetData>
    <row r="1" spans="1:10" ht="24.75" customHeight="1">
      <c r="A1" s="65" t="s">
        <v>56</v>
      </c>
      <c r="B1" s="66"/>
      <c r="C1" s="66"/>
      <c r="D1" s="66"/>
      <c r="E1" s="66"/>
      <c r="F1" s="66"/>
      <c r="G1" s="66"/>
      <c r="H1" s="66"/>
      <c r="I1" s="66"/>
      <c r="J1" s="67"/>
    </row>
    <row r="2" spans="1:10" ht="27" customHeight="1">
      <c r="A2" s="79" t="s">
        <v>1</v>
      </c>
      <c r="B2" s="70" t="s">
        <v>78</v>
      </c>
      <c r="C2" s="70"/>
      <c r="D2" s="70"/>
      <c r="E2" s="70" t="s">
        <v>79</v>
      </c>
      <c r="F2" s="70"/>
      <c r="G2" s="70"/>
      <c r="H2" s="71" t="s">
        <v>65</v>
      </c>
      <c r="I2" s="71"/>
      <c r="J2" s="72"/>
    </row>
    <row r="3" spans="1:10" ht="14.25">
      <c r="A3" s="80"/>
      <c r="B3" s="1" t="s">
        <v>2</v>
      </c>
      <c r="C3" s="1" t="s">
        <v>3</v>
      </c>
      <c r="D3" s="1" t="s">
        <v>4</v>
      </c>
      <c r="E3" s="1" t="s">
        <v>2</v>
      </c>
      <c r="F3" s="1" t="s">
        <v>3</v>
      </c>
      <c r="G3" s="1" t="s">
        <v>4</v>
      </c>
      <c r="H3" s="1" t="s">
        <v>2</v>
      </c>
      <c r="I3" s="1" t="s">
        <v>3</v>
      </c>
      <c r="J3" s="2" t="s">
        <v>4</v>
      </c>
    </row>
    <row r="4" spans="1:10" ht="14.25">
      <c r="A4" s="10" t="s">
        <v>5</v>
      </c>
      <c r="B4" s="3">
        <v>3</v>
      </c>
      <c r="C4" s="3">
        <v>1319</v>
      </c>
      <c r="D4" s="3">
        <v>1322</v>
      </c>
      <c r="E4" s="3">
        <v>0</v>
      </c>
      <c r="F4" s="3">
        <v>0</v>
      </c>
      <c r="G4" s="3">
        <v>0</v>
      </c>
      <c r="H4" s="4">
        <v>-100</v>
      </c>
      <c r="I4" s="4">
        <v>-100</v>
      </c>
      <c r="J4" s="5">
        <v>-100</v>
      </c>
    </row>
    <row r="5" spans="1:10" ht="14.25">
      <c r="A5" s="6" t="s">
        <v>70</v>
      </c>
      <c r="B5" s="7">
        <v>98494</v>
      </c>
      <c r="C5" s="7">
        <v>280671</v>
      </c>
      <c r="D5" s="7">
        <v>379165</v>
      </c>
      <c r="E5" s="7">
        <v>114271</v>
      </c>
      <c r="F5" s="7">
        <v>340950</v>
      </c>
      <c r="G5" s="7">
        <v>455221</v>
      </c>
      <c r="H5" s="8">
        <v>16.018234613275936</v>
      </c>
      <c r="I5" s="8">
        <v>21.476746796070845</v>
      </c>
      <c r="J5" s="9">
        <v>20.058813445333826</v>
      </c>
    </row>
    <row r="6" spans="1:10" ht="14.25">
      <c r="A6" s="10" t="s">
        <v>71</v>
      </c>
      <c r="B6" s="3">
        <v>86824</v>
      </c>
      <c r="C6" s="3">
        <v>91557</v>
      </c>
      <c r="D6" s="3">
        <v>178381</v>
      </c>
      <c r="E6" s="3">
        <v>95186</v>
      </c>
      <c r="F6" s="3">
        <v>107368</v>
      </c>
      <c r="G6" s="3">
        <v>202554</v>
      </c>
      <c r="H6" s="4">
        <v>9.630977609877453</v>
      </c>
      <c r="I6" s="4">
        <v>17.269023668315914</v>
      </c>
      <c r="J6" s="5">
        <v>13.551331139527193</v>
      </c>
    </row>
    <row r="7" spans="1:10" ht="14.25">
      <c r="A7" s="6" t="s">
        <v>6</v>
      </c>
      <c r="B7" s="7">
        <v>41642</v>
      </c>
      <c r="C7" s="7">
        <v>13597</v>
      </c>
      <c r="D7" s="7">
        <v>55239</v>
      </c>
      <c r="E7" s="7">
        <v>54907</v>
      </c>
      <c r="F7" s="7">
        <v>18612</v>
      </c>
      <c r="G7" s="7">
        <v>73519</v>
      </c>
      <c r="H7" s="8">
        <v>31.854858075980978</v>
      </c>
      <c r="I7" s="8">
        <v>36.88313598587924</v>
      </c>
      <c r="J7" s="9">
        <v>33.09256141494234</v>
      </c>
    </row>
    <row r="8" spans="1:10" ht="14.25">
      <c r="A8" s="10" t="s">
        <v>7</v>
      </c>
      <c r="B8" s="3">
        <v>33506</v>
      </c>
      <c r="C8" s="3">
        <v>24563</v>
      </c>
      <c r="D8" s="3">
        <v>58069</v>
      </c>
      <c r="E8" s="3">
        <v>35048</v>
      </c>
      <c r="F8" s="3">
        <v>25999</v>
      </c>
      <c r="G8" s="3">
        <v>61047</v>
      </c>
      <c r="H8" s="4">
        <v>4.602160807019638</v>
      </c>
      <c r="I8" s="4">
        <v>5.84619142612873</v>
      </c>
      <c r="J8" s="5">
        <v>5.128381752742428</v>
      </c>
    </row>
    <row r="9" spans="1:10" ht="14.25">
      <c r="A9" s="6" t="s">
        <v>8</v>
      </c>
      <c r="B9" s="7">
        <v>31832</v>
      </c>
      <c r="C9" s="7">
        <v>146329</v>
      </c>
      <c r="D9" s="7">
        <v>178161</v>
      </c>
      <c r="E9" s="7">
        <v>35901</v>
      </c>
      <c r="F9" s="7">
        <v>171392</v>
      </c>
      <c r="G9" s="7">
        <v>207293</v>
      </c>
      <c r="H9" s="8">
        <v>12.782734355365669</v>
      </c>
      <c r="I9" s="8">
        <v>17.12784205454831</v>
      </c>
      <c r="J9" s="9">
        <v>16.35150229286993</v>
      </c>
    </row>
    <row r="10" spans="1:10" ht="14.25">
      <c r="A10" s="10" t="s">
        <v>72</v>
      </c>
      <c r="B10" s="3">
        <v>2767</v>
      </c>
      <c r="C10" s="3">
        <v>1937</v>
      </c>
      <c r="D10" s="3">
        <v>4704</v>
      </c>
      <c r="E10" s="3">
        <v>3420</v>
      </c>
      <c r="F10" s="3">
        <v>2438</v>
      </c>
      <c r="G10" s="3">
        <v>5858</v>
      </c>
      <c r="H10" s="4">
        <v>23.59956631731117</v>
      </c>
      <c r="I10" s="4">
        <v>25.86473928755808</v>
      </c>
      <c r="J10" s="5">
        <v>24.532312925170068</v>
      </c>
    </row>
    <row r="11" spans="1:10" ht="14.25">
      <c r="A11" s="6" t="s">
        <v>9</v>
      </c>
      <c r="B11" s="7">
        <v>9271</v>
      </c>
      <c r="C11" s="7">
        <v>18376</v>
      </c>
      <c r="D11" s="7">
        <v>27647</v>
      </c>
      <c r="E11" s="7">
        <v>11287</v>
      </c>
      <c r="F11" s="7">
        <v>20406</v>
      </c>
      <c r="G11" s="7">
        <v>31693</v>
      </c>
      <c r="H11" s="8">
        <v>21.745227052097942</v>
      </c>
      <c r="I11" s="8">
        <v>11.047017849368741</v>
      </c>
      <c r="J11" s="9">
        <v>14.634499222338771</v>
      </c>
    </row>
    <row r="12" spans="1:10" ht="14.25">
      <c r="A12" s="10" t="s">
        <v>10</v>
      </c>
      <c r="B12" s="3">
        <v>11989</v>
      </c>
      <c r="C12" s="3">
        <v>12247</v>
      </c>
      <c r="D12" s="3">
        <v>24236</v>
      </c>
      <c r="E12" s="3">
        <v>13471</v>
      </c>
      <c r="F12" s="3">
        <v>11521</v>
      </c>
      <c r="G12" s="3">
        <v>24992</v>
      </c>
      <c r="H12" s="4">
        <v>12.361331220285262</v>
      </c>
      <c r="I12" s="4">
        <v>-5.927982363027681</v>
      </c>
      <c r="J12" s="5">
        <v>3.1193266215547117</v>
      </c>
    </row>
    <row r="13" spans="1:10" ht="14.25">
      <c r="A13" s="6" t="s">
        <v>11</v>
      </c>
      <c r="B13" s="7">
        <v>18434</v>
      </c>
      <c r="C13" s="7">
        <v>6572</v>
      </c>
      <c r="D13" s="7">
        <v>25006</v>
      </c>
      <c r="E13" s="7">
        <v>22097</v>
      </c>
      <c r="F13" s="7">
        <v>6128</v>
      </c>
      <c r="G13" s="7">
        <v>28225</v>
      </c>
      <c r="H13" s="8">
        <v>19.870890745361834</v>
      </c>
      <c r="I13" s="8">
        <v>-6.755934266585514</v>
      </c>
      <c r="J13" s="9">
        <v>12.872910501479645</v>
      </c>
    </row>
    <row r="14" spans="1:10" ht="14.25">
      <c r="A14" s="10" t="s">
        <v>12</v>
      </c>
      <c r="B14" s="3">
        <v>14582</v>
      </c>
      <c r="C14" s="3">
        <v>5226</v>
      </c>
      <c r="D14" s="3">
        <v>19808</v>
      </c>
      <c r="E14" s="3">
        <v>16823</v>
      </c>
      <c r="F14" s="3">
        <v>6515</v>
      </c>
      <c r="G14" s="3">
        <v>23338</v>
      </c>
      <c r="H14" s="4">
        <v>15.368262241119188</v>
      </c>
      <c r="I14" s="4">
        <v>24.66513585916571</v>
      </c>
      <c r="J14" s="5">
        <v>17.82108239095315</v>
      </c>
    </row>
    <row r="15" spans="1:10" ht="14.25">
      <c r="A15" s="6" t="s">
        <v>13</v>
      </c>
      <c r="B15" s="7">
        <v>4944</v>
      </c>
      <c r="C15" s="7">
        <v>51</v>
      </c>
      <c r="D15" s="7">
        <v>4995</v>
      </c>
      <c r="E15" s="7">
        <v>5839</v>
      </c>
      <c r="F15" s="7">
        <v>63</v>
      </c>
      <c r="G15" s="7">
        <v>5902</v>
      </c>
      <c r="H15" s="8">
        <v>18.102750809061487</v>
      </c>
      <c r="I15" s="8">
        <v>23.52941176470588</v>
      </c>
      <c r="J15" s="9">
        <v>18.15815815815816</v>
      </c>
    </row>
    <row r="16" spans="1:10" ht="14.25">
      <c r="A16" s="10" t="s">
        <v>14</v>
      </c>
      <c r="B16" s="3">
        <v>11810</v>
      </c>
      <c r="C16" s="3">
        <v>2093</v>
      </c>
      <c r="D16" s="3">
        <v>13903</v>
      </c>
      <c r="E16" s="3">
        <v>12937</v>
      </c>
      <c r="F16" s="3">
        <v>2017</v>
      </c>
      <c r="G16" s="3">
        <v>14954</v>
      </c>
      <c r="H16" s="4">
        <v>9.542760372565622</v>
      </c>
      <c r="I16" s="4">
        <v>-3.631151457238414</v>
      </c>
      <c r="J16" s="5">
        <v>7.559519528159391</v>
      </c>
    </row>
    <row r="17" spans="1:10" ht="14.25">
      <c r="A17" s="6" t="s">
        <v>15</v>
      </c>
      <c r="B17" s="7">
        <v>1162</v>
      </c>
      <c r="C17" s="7">
        <v>0</v>
      </c>
      <c r="D17" s="7">
        <v>1162</v>
      </c>
      <c r="E17" s="7">
        <v>1907</v>
      </c>
      <c r="F17" s="7">
        <v>4</v>
      </c>
      <c r="G17" s="7">
        <v>1911</v>
      </c>
      <c r="H17" s="8">
        <v>64.11359724612737</v>
      </c>
      <c r="I17" s="8">
        <v>0</v>
      </c>
      <c r="J17" s="9">
        <v>64.45783132530121</v>
      </c>
    </row>
    <row r="18" spans="1:10" ht="14.25">
      <c r="A18" s="10" t="s">
        <v>16</v>
      </c>
      <c r="B18" s="3">
        <v>1224</v>
      </c>
      <c r="C18" s="3">
        <v>18</v>
      </c>
      <c r="D18" s="3">
        <v>1242</v>
      </c>
      <c r="E18" s="3">
        <v>1818</v>
      </c>
      <c r="F18" s="3">
        <v>21</v>
      </c>
      <c r="G18" s="3">
        <v>1839</v>
      </c>
      <c r="H18" s="4">
        <v>48.529411764705884</v>
      </c>
      <c r="I18" s="4">
        <v>16.666666666666664</v>
      </c>
      <c r="J18" s="5">
        <v>48.06763285024155</v>
      </c>
    </row>
    <row r="19" spans="1:10" ht="14.25">
      <c r="A19" s="6" t="s">
        <v>17</v>
      </c>
      <c r="B19" s="7">
        <v>583</v>
      </c>
      <c r="C19" s="7">
        <v>73</v>
      </c>
      <c r="D19" s="7">
        <v>656</v>
      </c>
      <c r="E19" s="7">
        <v>821</v>
      </c>
      <c r="F19" s="7">
        <v>42</v>
      </c>
      <c r="G19" s="7">
        <v>863</v>
      </c>
      <c r="H19" s="8">
        <v>40.82332761578045</v>
      </c>
      <c r="I19" s="8">
        <v>-42.465753424657535</v>
      </c>
      <c r="J19" s="9">
        <v>31.554878048780488</v>
      </c>
    </row>
    <row r="20" spans="1:10" ht="14.25">
      <c r="A20" s="10" t="s">
        <v>73</v>
      </c>
      <c r="B20" s="3">
        <v>0</v>
      </c>
      <c r="C20" s="3">
        <v>0</v>
      </c>
      <c r="D20" s="3">
        <v>0</v>
      </c>
      <c r="E20" s="3">
        <v>0</v>
      </c>
      <c r="F20" s="3">
        <v>0</v>
      </c>
      <c r="G20" s="3">
        <v>0</v>
      </c>
      <c r="H20" s="4">
        <v>0</v>
      </c>
      <c r="I20" s="4">
        <v>0</v>
      </c>
      <c r="J20" s="5">
        <v>0</v>
      </c>
    </row>
    <row r="21" spans="1:10" ht="14.25">
      <c r="A21" s="6" t="s">
        <v>18</v>
      </c>
      <c r="B21" s="7">
        <v>1600</v>
      </c>
      <c r="C21" s="7">
        <v>80</v>
      </c>
      <c r="D21" s="7">
        <v>1680</v>
      </c>
      <c r="E21" s="7">
        <v>1696</v>
      </c>
      <c r="F21" s="7">
        <v>176</v>
      </c>
      <c r="G21" s="7">
        <v>1872</v>
      </c>
      <c r="H21" s="8">
        <v>6</v>
      </c>
      <c r="I21" s="8">
        <v>120</v>
      </c>
      <c r="J21" s="9">
        <v>11.428571428571429</v>
      </c>
    </row>
    <row r="22" spans="1:10" ht="14.25">
      <c r="A22" s="10" t="s">
        <v>19</v>
      </c>
      <c r="B22" s="3">
        <v>0</v>
      </c>
      <c r="C22" s="3">
        <v>0</v>
      </c>
      <c r="D22" s="3">
        <v>0</v>
      </c>
      <c r="E22" s="3">
        <v>0</v>
      </c>
      <c r="F22" s="3">
        <v>0</v>
      </c>
      <c r="G22" s="3">
        <v>0</v>
      </c>
      <c r="H22" s="4">
        <v>0</v>
      </c>
      <c r="I22" s="4">
        <v>0</v>
      </c>
      <c r="J22" s="5">
        <v>0</v>
      </c>
    </row>
    <row r="23" spans="1:10" ht="14.25">
      <c r="A23" s="6" t="s">
        <v>20</v>
      </c>
      <c r="B23" s="7">
        <v>2369</v>
      </c>
      <c r="C23" s="7">
        <v>1</v>
      </c>
      <c r="D23" s="7">
        <v>2370</v>
      </c>
      <c r="E23" s="7">
        <v>2945</v>
      </c>
      <c r="F23" s="7">
        <v>9</v>
      </c>
      <c r="G23" s="7">
        <v>2954</v>
      </c>
      <c r="H23" s="8">
        <v>24.314056563951034</v>
      </c>
      <c r="I23" s="8">
        <v>800</v>
      </c>
      <c r="J23" s="9">
        <v>24.641350210970465</v>
      </c>
    </row>
    <row r="24" spans="1:10" ht="14.25">
      <c r="A24" s="10" t="s">
        <v>21</v>
      </c>
      <c r="B24" s="3">
        <v>895</v>
      </c>
      <c r="C24" s="3">
        <v>0</v>
      </c>
      <c r="D24" s="3">
        <v>895</v>
      </c>
      <c r="E24" s="3">
        <v>1203</v>
      </c>
      <c r="F24" s="3">
        <v>0</v>
      </c>
      <c r="G24" s="3">
        <v>1203</v>
      </c>
      <c r="H24" s="4">
        <v>34.41340782122905</v>
      </c>
      <c r="I24" s="4">
        <v>0</v>
      </c>
      <c r="J24" s="5">
        <v>34.41340782122905</v>
      </c>
    </row>
    <row r="25" spans="1:10" ht="14.25">
      <c r="A25" s="6" t="s">
        <v>22</v>
      </c>
      <c r="B25" s="7">
        <v>576</v>
      </c>
      <c r="C25" s="7">
        <v>92</v>
      </c>
      <c r="D25" s="7">
        <v>668</v>
      </c>
      <c r="E25" s="7">
        <v>973</v>
      </c>
      <c r="F25" s="7">
        <v>115</v>
      </c>
      <c r="G25" s="7">
        <v>1088</v>
      </c>
      <c r="H25" s="8">
        <v>68.92361111111111</v>
      </c>
      <c r="I25" s="8">
        <v>25</v>
      </c>
      <c r="J25" s="9">
        <v>62.874251497005986</v>
      </c>
    </row>
    <row r="26" spans="1:10" ht="14.25">
      <c r="A26" s="10" t="s">
        <v>23</v>
      </c>
      <c r="B26" s="3">
        <v>951</v>
      </c>
      <c r="C26" s="3">
        <v>3</v>
      </c>
      <c r="D26" s="3">
        <v>954</v>
      </c>
      <c r="E26" s="3">
        <v>1022</v>
      </c>
      <c r="F26" s="3">
        <v>9</v>
      </c>
      <c r="G26" s="3">
        <v>1031</v>
      </c>
      <c r="H26" s="4">
        <v>7.465825446898002</v>
      </c>
      <c r="I26" s="4">
        <v>200</v>
      </c>
      <c r="J26" s="5">
        <v>8.071278825995808</v>
      </c>
    </row>
    <row r="27" spans="1:10" ht="14.25">
      <c r="A27" s="6" t="s">
        <v>24</v>
      </c>
      <c r="B27" s="7">
        <v>0</v>
      </c>
      <c r="C27" s="7">
        <v>0</v>
      </c>
      <c r="D27" s="7">
        <v>0</v>
      </c>
      <c r="E27" s="7">
        <v>0</v>
      </c>
      <c r="F27" s="7">
        <v>0</v>
      </c>
      <c r="G27" s="7">
        <v>0</v>
      </c>
      <c r="H27" s="8">
        <v>0</v>
      </c>
      <c r="I27" s="8">
        <v>0</v>
      </c>
      <c r="J27" s="9">
        <v>0</v>
      </c>
    </row>
    <row r="28" spans="1:10" ht="14.25">
      <c r="A28" s="10" t="s">
        <v>25</v>
      </c>
      <c r="B28" s="3">
        <v>2448</v>
      </c>
      <c r="C28" s="3">
        <v>253</v>
      </c>
      <c r="D28" s="3">
        <v>2701</v>
      </c>
      <c r="E28" s="3">
        <v>2634</v>
      </c>
      <c r="F28" s="3">
        <v>277</v>
      </c>
      <c r="G28" s="3">
        <v>2911</v>
      </c>
      <c r="H28" s="4">
        <v>7.598039215686274</v>
      </c>
      <c r="I28" s="4">
        <v>9.486166007905137</v>
      </c>
      <c r="J28" s="5">
        <v>7.77489818585709</v>
      </c>
    </row>
    <row r="29" spans="1:10" ht="14.25">
      <c r="A29" s="6" t="s">
        <v>26</v>
      </c>
      <c r="B29" s="7">
        <v>8429</v>
      </c>
      <c r="C29" s="7">
        <v>783</v>
      </c>
      <c r="D29" s="7">
        <v>9212</v>
      </c>
      <c r="E29" s="7">
        <v>10485</v>
      </c>
      <c r="F29" s="7">
        <v>794</v>
      </c>
      <c r="G29" s="7">
        <v>11279</v>
      </c>
      <c r="H29" s="8">
        <v>24.39198006881006</v>
      </c>
      <c r="I29" s="8">
        <v>1.40485312899106</v>
      </c>
      <c r="J29" s="9">
        <v>22.43812418584455</v>
      </c>
    </row>
    <row r="30" spans="1:10" ht="14.25">
      <c r="A30" s="10" t="s">
        <v>27</v>
      </c>
      <c r="B30" s="3">
        <v>3634</v>
      </c>
      <c r="C30" s="3">
        <v>409</v>
      </c>
      <c r="D30" s="3">
        <v>4043</v>
      </c>
      <c r="E30" s="3">
        <v>4637</v>
      </c>
      <c r="F30" s="3">
        <v>422</v>
      </c>
      <c r="G30" s="3">
        <v>5059</v>
      </c>
      <c r="H30" s="4">
        <v>27.60044028618602</v>
      </c>
      <c r="I30" s="4">
        <v>3.1784841075794623</v>
      </c>
      <c r="J30" s="5">
        <v>25.12985406876082</v>
      </c>
    </row>
    <row r="31" spans="1:10" ht="14.25">
      <c r="A31" s="6" t="s">
        <v>64</v>
      </c>
      <c r="B31" s="7">
        <v>1856</v>
      </c>
      <c r="C31" s="7">
        <v>79</v>
      </c>
      <c r="D31" s="7">
        <v>1935</v>
      </c>
      <c r="E31" s="7">
        <v>2481</v>
      </c>
      <c r="F31" s="7">
        <v>5</v>
      </c>
      <c r="G31" s="7">
        <v>2486</v>
      </c>
      <c r="H31" s="8">
        <v>33.674568965517246</v>
      </c>
      <c r="I31" s="8">
        <v>-93.67088607594937</v>
      </c>
      <c r="J31" s="9">
        <v>28.475452196382427</v>
      </c>
    </row>
    <row r="32" spans="1:10" ht="14.25">
      <c r="A32" s="10" t="s">
        <v>74</v>
      </c>
      <c r="B32" s="3">
        <v>6</v>
      </c>
      <c r="C32" s="3">
        <v>762</v>
      </c>
      <c r="D32" s="3">
        <v>768</v>
      </c>
      <c r="E32" s="3">
        <v>2</v>
      </c>
      <c r="F32" s="3">
        <v>548</v>
      </c>
      <c r="G32" s="3">
        <v>550</v>
      </c>
      <c r="H32" s="4">
        <v>-66.66666666666666</v>
      </c>
      <c r="I32" s="4">
        <v>-28.083989501312335</v>
      </c>
      <c r="J32" s="5">
        <v>-28.385416666666668</v>
      </c>
    </row>
    <row r="33" spans="1:10" ht="14.25">
      <c r="A33" s="6" t="s">
        <v>60</v>
      </c>
      <c r="B33" s="7">
        <v>747</v>
      </c>
      <c r="C33" s="7">
        <v>0</v>
      </c>
      <c r="D33" s="7">
        <v>747</v>
      </c>
      <c r="E33" s="7">
        <v>1065</v>
      </c>
      <c r="F33" s="7">
        <v>0</v>
      </c>
      <c r="G33" s="7">
        <v>1065</v>
      </c>
      <c r="H33" s="8">
        <v>42.570281124497996</v>
      </c>
      <c r="I33" s="8">
        <v>0</v>
      </c>
      <c r="J33" s="9">
        <v>42.570281124497996</v>
      </c>
    </row>
    <row r="34" spans="1:10" ht="14.25">
      <c r="A34" s="10" t="s">
        <v>28</v>
      </c>
      <c r="B34" s="3">
        <v>5522</v>
      </c>
      <c r="C34" s="3">
        <v>1035</v>
      </c>
      <c r="D34" s="3">
        <v>6557</v>
      </c>
      <c r="E34" s="3">
        <v>952</v>
      </c>
      <c r="F34" s="3">
        <v>114</v>
      </c>
      <c r="G34" s="3">
        <v>1066</v>
      </c>
      <c r="H34" s="4">
        <v>-82.75986961245925</v>
      </c>
      <c r="I34" s="4">
        <v>-88.98550724637681</v>
      </c>
      <c r="J34" s="5">
        <v>-83.74256519749885</v>
      </c>
    </row>
    <row r="35" spans="1:10" ht="14.25">
      <c r="A35" s="6" t="s">
        <v>59</v>
      </c>
      <c r="B35" s="7">
        <v>1251</v>
      </c>
      <c r="C35" s="7">
        <v>24</v>
      </c>
      <c r="D35" s="7">
        <v>1275</v>
      </c>
      <c r="E35" s="7">
        <v>2116</v>
      </c>
      <c r="F35" s="7">
        <v>14</v>
      </c>
      <c r="G35" s="7">
        <v>2130</v>
      </c>
      <c r="H35" s="8">
        <v>69.14468425259793</v>
      </c>
      <c r="I35" s="8">
        <v>-41.66666666666667</v>
      </c>
      <c r="J35" s="9">
        <v>67.05882352941175</v>
      </c>
    </row>
    <row r="36" spans="1:10" ht="14.25">
      <c r="A36" s="10" t="s">
        <v>29</v>
      </c>
      <c r="B36" s="3">
        <v>377</v>
      </c>
      <c r="C36" s="3">
        <v>121</v>
      </c>
      <c r="D36" s="3">
        <v>498</v>
      </c>
      <c r="E36" s="3">
        <v>500</v>
      </c>
      <c r="F36" s="3">
        <v>170</v>
      </c>
      <c r="G36" s="3">
        <v>670</v>
      </c>
      <c r="H36" s="4">
        <v>32.62599469496021</v>
      </c>
      <c r="I36" s="4">
        <v>40.49586776859504</v>
      </c>
      <c r="J36" s="5">
        <v>34.53815261044177</v>
      </c>
    </row>
    <row r="37" spans="1:10" ht="14.25">
      <c r="A37" s="6" t="s">
        <v>30</v>
      </c>
      <c r="B37" s="7">
        <v>1241</v>
      </c>
      <c r="C37" s="7">
        <v>0</v>
      </c>
      <c r="D37" s="7">
        <v>1241</v>
      </c>
      <c r="E37" s="7">
        <v>1693</v>
      </c>
      <c r="F37" s="7">
        <v>3</v>
      </c>
      <c r="G37" s="7">
        <v>1696</v>
      </c>
      <c r="H37" s="8">
        <v>36.42224012892829</v>
      </c>
      <c r="I37" s="8">
        <v>0</v>
      </c>
      <c r="J37" s="9">
        <v>36.66398066075745</v>
      </c>
    </row>
    <row r="38" spans="1:10" ht="14.25">
      <c r="A38" s="10" t="s">
        <v>37</v>
      </c>
      <c r="B38" s="3">
        <v>2475</v>
      </c>
      <c r="C38" s="3">
        <v>128</v>
      </c>
      <c r="D38" s="3">
        <v>2603</v>
      </c>
      <c r="E38" s="3">
        <v>3151</v>
      </c>
      <c r="F38" s="3">
        <v>132</v>
      </c>
      <c r="G38" s="3">
        <v>3283</v>
      </c>
      <c r="H38" s="4">
        <v>27.31313131313131</v>
      </c>
      <c r="I38" s="4">
        <v>3.125</v>
      </c>
      <c r="J38" s="5">
        <v>26.123703419131772</v>
      </c>
    </row>
    <row r="39" spans="1:10" ht="14.25">
      <c r="A39" s="6" t="s">
        <v>31</v>
      </c>
      <c r="B39" s="7">
        <v>2608</v>
      </c>
      <c r="C39" s="7">
        <v>0</v>
      </c>
      <c r="D39" s="7">
        <v>2608</v>
      </c>
      <c r="E39" s="7">
        <v>3025</v>
      </c>
      <c r="F39" s="7">
        <v>0</v>
      </c>
      <c r="G39" s="7">
        <v>3025</v>
      </c>
      <c r="H39" s="8">
        <v>15.98926380368098</v>
      </c>
      <c r="I39" s="8">
        <v>0</v>
      </c>
      <c r="J39" s="9">
        <v>15.98926380368098</v>
      </c>
    </row>
    <row r="40" spans="1:10" ht="14.25">
      <c r="A40" s="10" t="s">
        <v>32</v>
      </c>
      <c r="B40" s="3">
        <v>459</v>
      </c>
      <c r="C40" s="3">
        <v>3</v>
      </c>
      <c r="D40" s="3">
        <v>462</v>
      </c>
      <c r="E40" s="3">
        <v>565</v>
      </c>
      <c r="F40" s="3">
        <v>12</v>
      </c>
      <c r="G40" s="3">
        <v>577</v>
      </c>
      <c r="H40" s="4">
        <v>23.093681917211327</v>
      </c>
      <c r="I40" s="4">
        <v>300</v>
      </c>
      <c r="J40" s="5">
        <v>24.891774891774894</v>
      </c>
    </row>
    <row r="41" spans="1:10" ht="14.25">
      <c r="A41" s="6" t="s">
        <v>33</v>
      </c>
      <c r="B41" s="7">
        <v>10319</v>
      </c>
      <c r="C41" s="7">
        <v>4185</v>
      </c>
      <c r="D41" s="7">
        <v>14504</v>
      </c>
      <c r="E41" s="7">
        <v>11637</v>
      </c>
      <c r="F41" s="7">
        <v>2880</v>
      </c>
      <c r="G41" s="7">
        <v>14517</v>
      </c>
      <c r="H41" s="8">
        <v>12.772555480182188</v>
      </c>
      <c r="I41" s="8">
        <v>-31.182795698924732</v>
      </c>
      <c r="J41" s="9">
        <v>0.08963044677330391</v>
      </c>
    </row>
    <row r="42" spans="1:10" ht="14.25">
      <c r="A42" s="10" t="s">
        <v>34</v>
      </c>
      <c r="B42" s="3">
        <v>0</v>
      </c>
      <c r="C42" s="3">
        <v>10</v>
      </c>
      <c r="D42" s="3">
        <v>10</v>
      </c>
      <c r="E42" s="3">
        <v>0</v>
      </c>
      <c r="F42" s="3">
        <v>16</v>
      </c>
      <c r="G42" s="3">
        <v>16</v>
      </c>
      <c r="H42" s="4">
        <v>0</v>
      </c>
      <c r="I42" s="4">
        <v>60</v>
      </c>
      <c r="J42" s="5">
        <v>60</v>
      </c>
    </row>
    <row r="43" spans="1:10" ht="14.25">
      <c r="A43" s="6" t="s">
        <v>35</v>
      </c>
      <c r="B43" s="7">
        <v>4634</v>
      </c>
      <c r="C43" s="7">
        <v>1157</v>
      </c>
      <c r="D43" s="7">
        <v>5791</v>
      </c>
      <c r="E43" s="7">
        <v>5012</v>
      </c>
      <c r="F43" s="7">
        <v>984</v>
      </c>
      <c r="G43" s="7">
        <v>5996</v>
      </c>
      <c r="H43" s="41">
        <v>8.157099697885197</v>
      </c>
      <c r="I43" s="8">
        <v>-14.95246326707001</v>
      </c>
      <c r="J43" s="9">
        <v>3.539975824555344</v>
      </c>
    </row>
    <row r="44" spans="1:10" ht="14.25">
      <c r="A44" s="10" t="s">
        <v>36</v>
      </c>
      <c r="B44" s="3">
        <v>3943</v>
      </c>
      <c r="C44" s="3">
        <v>96</v>
      </c>
      <c r="D44" s="3">
        <v>4039</v>
      </c>
      <c r="E44" s="3">
        <v>4173</v>
      </c>
      <c r="F44" s="3">
        <v>15</v>
      </c>
      <c r="G44" s="3">
        <v>4188</v>
      </c>
      <c r="H44" s="4">
        <v>5.833121988333756</v>
      </c>
      <c r="I44" s="4">
        <v>-84.375</v>
      </c>
      <c r="J44" s="5">
        <v>3.6890319385986627</v>
      </c>
    </row>
    <row r="45" spans="1:10" ht="14.25">
      <c r="A45" s="6" t="s">
        <v>66</v>
      </c>
      <c r="B45" s="7">
        <v>3388</v>
      </c>
      <c r="C45" s="7">
        <v>4</v>
      </c>
      <c r="D45" s="7">
        <v>3392</v>
      </c>
      <c r="E45" s="7">
        <v>3986</v>
      </c>
      <c r="F45" s="7">
        <v>25</v>
      </c>
      <c r="G45" s="7">
        <v>4011</v>
      </c>
      <c r="H45" s="8">
        <v>17.650531286894925</v>
      </c>
      <c r="I45" s="8">
        <v>525</v>
      </c>
      <c r="J45" s="9">
        <v>18.24882075471698</v>
      </c>
    </row>
    <row r="46" spans="1:10" ht="14.25">
      <c r="A46" s="10" t="s">
        <v>67</v>
      </c>
      <c r="B46" s="3">
        <v>2015</v>
      </c>
      <c r="C46" s="3">
        <v>2</v>
      </c>
      <c r="D46" s="3">
        <v>2017</v>
      </c>
      <c r="E46" s="3">
        <v>2673</v>
      </c>
      <c r="F46" s="3">
        <v>7</v>
      </c>
      <c r="G46" s="3">
        <v>2680</v>
      </c>
      <c r="H46" s="4">
        <v>32.655086848635236</v>
      </c>
      <c r="I46" s="4">
        <v>250</v>
      </c>
      <c r="J46" s="5">
        <v>32.870599900842834</v>
      </c>
    </row>
    <row r="47" spans="1:10" ht="14.25">
      <c r="A47" s="6" t="s">
        <v>38</v>
      </c>
      <c r="B47" s="7">
        <v>5020</v>
      </c>
      <c r="C47" s="7">
        <v>144</v>
      </c>
      <c r="D47" s="7">
        <v>5164</v>
      </c>
      <c r="E47" s="7">
        <v>5901</v>
      </c>
      <c r="F47" s="7">
        <v>188</v>
      </c>
      <c r="G47" s="7">
        <v>6089</v>
      </c>
      <c r="H47" s="8">
        <v>17.549800796812747</v>
      </c>
      <c r="I47" s="8">
        <v>30.555555555555557</v>
      </c>
      <c r="J47" s="9">
        <v>17.912470952749807</v>
      </c>
    </row>
    <row r="48" spans="1:10" ht="14.25">
      <c r="A48" s="10" t="s">
        <v>68</v>
      </c>
      <c r="B48" s="3">
        <v>3018</v>
      </c>
      <c r="C48" s="3">
        <v>6</v>
      </c>
      <c r="D48" s="3">
        <v>3024</v>
      </c>
      <c r="E48" s="3">
        <v>6493</v>
      </c>
      <c r="F48" s="3">
        <v>52</v>
      </c>
      <c r="G48" s="3">
        <v>6545</v>
      </c>
      <c r="H48" s="4">
        <v>115.14247846255799</v>
      </c>
      <c r="I48" s="4">
        <v>766.6666666666667</v>
      </c>
      <c r="J48" s="5">
        <v>116.43518518518519</v>
      </c>
    </row>
    <row r="49" spans="1:10" ht="14.25">
      <c r="A49" s="6" t="s">
        <v>39</v>
      </c>
      <c r="B49" s="7">
        <v>6254</v>
      </c>
      <c r="C49" s="7">
        <v>1273</v>
      </c>
      <c r="D49" s="7">
        <v>7527</v>
      </c>
      <c r="E49" s="7">
        <v>7528</v>
      </c>
      <c r="F49" s="7">
        <v>1241</v>
      </c>
      <c r="G49" s="7">
        <v>8769</v>
      </c>
      <c r="H49" s="8">
        <v>20.370962583946277</v>
      </c>
      <c r="I49" s="8">
        <v>-2.513747054202671</v>
      </c>
      <c r="J49" s="9">
        <v>16.500597847748107</v>
      </c>
    </row>
    <row r="50" spans="1:10" ht="14.25">
      <c r="A50" s="10" t="s">
        <v>40</v>
      </c>
      <c r="B50" s="3">
        <v>410</v>
      </c>
      <c r="C50" s="3">
        <v>0</v>
      </c>
      <c r="D50" s="3">
        <v>410</v>
      </c>
      <c r="E50" s="3">
        <v>516</v>
      </c>
      <c r="F50" s="3">
        <v>0</v>
      </c>
      <c r="G50" s="3">
        <v>516</v>
      </c>
      <c r="H50" s="4">
        <v>25.853658536585368</v>
      </c>
      <c r="I50" s="4">
        <v>0</v>
      </c>
      <c r="J50" s="5">
        <v>25.853658536585368</v>
      </c>
    </row>
    <row r="51" spans="1:10" ht="14.25">
      <c r="A51" s="6" t="s">
        <v>41</v>
      </c>
      <c r="B51" s="7">
        <v>562</v>
      </c>
      <c r="C51" s="7">
        <v>0</v>
      </c>
      <c r="D51" s="7">
        <v>562</v>
      </c>
      <c r="E51" s="7">
        <v>734</v>
      </c>
      <c r="F51" s="7">
        <v>2</v>
      </c>
      <c r="G51" s="7">
        <v>736</v>
      </c>
      <c r="H51" s="8">
        <v>30.604982206405694</v>
      </c>
      <c r="I51" s="8">
        <v>0</v>
      </c>
      <c r="J51" s="9">
        <v>30.96085409252669</v>
      </c>
    </row>
    <row r="52" spans="1:10" ht="14.25">
      <c r="A52" s="10" t="s">
        <v>42</v>
      </c>
      <c r="B52" s="3">
        <v>2320</v>
      </c>
      <c r="C52" s="3">
        <v>22</v>
      </c>
      <c r="D52" s="3">
        <v>2342</v>
      </c>
      <c r="E52" s="3">
        <v>2677</v>
      </c>
      <c r="F52" s="3">
        <v>28</v>
      </c>
      <c r="G52" s="3">
        <v>2705</v>
      </c>
      <c r="H52" s="4">
        <v>15.387931034482758</v>
      </c>
      <c r="I52" s="4">
        <v>27.27272727272727</v>
      </c>
      <c r="J52" s="5">
        <v>15.499573014517507</v>
      </c>
    </row>
    <row r="53" spans="1:10" ht="14.25">
      <c r="A53" s="6" t="s">
        <v>69</v>
      </c>
      <c r="B53" s="7">
        <v>3803</v>
      </c>
      <c r="C53" s="7">
        <v>20</v>
      </c>
      <c r="D53" s="7">
        <v>3823</v>
      </c>
      <c r="E53" s="7">
        <v>4837</v>
      </c>
      <c r="F53" s="7">
        <v>126</v>
      </c>
      <c r="G53" s="7">
        <v>4963</v>
      </c>
      <c r="H53" s="8">
        <v>27.189061267420456</v>
      </c>
      <c r="I53" s="8">
        <v>530</v>
      </c>
      <c r="J53" s="9">
        <v>29.819513471096</v>
      </c>
    </row>
    <row r="54" spans="1:10" ht="14.25">
      <c r="A54" s="10" t="s">
        <v>43</v>
      </c>
      <c r="B54" s="3">
        <v>1650</v>
      </c>
      <c r="C54" s="3">
        <v>0</v>
      </c>
      <c r="D54" s="3">
        <v>1650</v>
      </c>
      <c r="E54" s="3">
        <v>2440</v>
      </c>
      <c r="F54" s="3">
        <v>0</v>
      </c>
      <c r="G54" s="3">
        <v>2440</v>
      </c>
      <c r="H54" s="4">
        <v>47.878787878787875</v>
      </c>
      <c r="I54" s="4">
        <v>0</v>
      </c>
      <c r="J54" s="5">
        <v>47.878787878787875</v>
      </c>
    </row>
    <row r="55" spans="1:10" ht="14.25">
      <c r="A55" s="6" t="s">
        <v>61</v>
      </c>
      <c r="B55" s="7">
        <v>285</v>
      </c>
      <c r="C55" s="7">
        <v>204</v>
      </c>
      <c r="D55" s="7">
        <v>489</v>
      </c>
      <c r="E55" s="7">
        <v>243</v>
      </c>
      <c r="F55" s="7">
        <v>68</v>
      </c>
      <c r="G55" s="7">
        <v>311</v>
      </c>
      <c r="H55" s="8">
        <v>-14.736842105263156</v>
      </c>
      <c r="I55" s="8">
        <v>-66.66666666666666</v>
      </c>
      <c r="J55" s="9">
        <v>-36.400817995910025</v>
      </c>
    </row>
    <row r="56" spans="1:10" ht="14.25">
      <c r="A56" s="10" t="s">
        <v>44</v>
      </c>
      <c r="B56" s="3">
        <v>522</v>
      </c>
      <c r="C56" s="3">
        <v>3</v>
      </c>
      <c r="D56" s="3">
        <v>525</v>
      </c>
      <c r="E56" s="3">
        <v>896</v>
      </c>
      <c r="F56" s="3">
        <v>17</v>
      </c>
      <c r="G56" s="3">
        <v>913</v>
      </c>
      <c r="H56" s="4">
        <v>71.64750957854406</v>
      </c>
      <c r="I56" s="4">
        <v>466.6666666666667</v>
      </c>
      <c r="J56" s="5">
        <v>73.90476190476191</v>
      </c>
    </row>
    <row r="57" spans="1:10" ht="14.25">
      <c r="A57" s="6" t="s">
        <v>45</v>
      </c>
      <c r="B57" s="7">
        <v>0</v>
      </c>
      <c r="C57" s="7">
        <v>0</v>
      </c>
      <c r="D57" s="7">
        <v>0</v>
      </c>
      <c r="E57" s="7">
        <v>1</v>
      </c>
      <c r="F57" s="7">
        <v>1</v>
      </c>
      <c r="G57" s="7">
        <v>2</v>
      </c>
      <c r="H57" s="8">
        <v>0</v>
      </c>
      <c r="I57" s="8">
        <v>0</v>
      </c>
      <c r="J57" s="9">
        <v>0</v>
      </c>
    </row>
    <row r="58" spans="1:10" ht="14.25">
      <c r="A58" s="10" t="s">
        <v>46</v>
      </c>
      <c r="B58" s="3">
        <v>7031</v>
      </c>
      <c r="C58" s="3">
        <v>14</v>
      </c>
      <c r="D58" s="3">
        <v>7045</v>
      </c>
      <c r="E58" s="3">
        <v>8253</v>
      </c>
      <c r="F58" s="3">
        <v>23</v>
      </c>
      <c r="G58" s="3">
        <v>8276</v>
      </c>
      <c r="H58" s="4">
        <v>17.380173517280614</v>
      </c>
      <c r="I58" s="4">
        <v>64.28571428571429</v>
      </c>
      <c r="J58" s="5">
        <v>17.473385379701917</v>
      </c>
    </row>
    <row r="59" spans="1:10" ht="14.25">
      <c r="A59" s="6" t="s">
        <v>75</v>
      </c>
      <c r="B59" s="7">
        <v>367</v>
      </c>
      <c r="C59" s="7">
        <v>233</v>
      </c>
      <c r="D59" s="7">
        <v>600</v>
      </c>
      <c r="E59" s="7">
        <v>460</v>
      </c>
      <c r="F59" s="7">
        <v>377</v>
      </c>
      <c r="G59" s="7">
        <v>837</v>
      </c>
      <c r="H59" s="8">
        <v>25.340599455040874</v>
      </c>
      <c r="I59" s="8">
        <v>61.80257510729614</v>
      </c>
      <c r="J59" s="9">
        <v>39.5</v>
      </c>
    </row>
    <row r="60" spans="1:10" ht="14.25">
      <c r="A60" s="10" t="s">
        <v>76</v>
      </c>
      <c r="B60" s="3">
        <v>202</v>
      </c>
      <c r="C60" s="3">
        <v>570</v>
      </c>
      <c r="D60" s="3">
        <v>772</v>
      </c>
      <c r="E60" s="3">
        <v>218</v>
      </c>
      <c r="F60" s="3">
        <v>367</v>
      </c>
      <c r="G60" s="3">
        <v>585</v>
      </c>
      <c r="H60" s="4">
        <v>7.920792079207921</v>
      </c>
      <c r="I60" s="4">
        <v>-35.6140350877193</v>
      </c>
      <c r="J60" s="5">
        <v>-24.22279792746114</v>
      </c>
    </row>
    <row r="61" spans="1:10" ht="14.25">
      <c r="A61" s="11" t="s">
        <v>47</v>
      </c>
      <c r="B61" s="22">
        <f>+B62-SUM(B6+B10+B20+B32+B59+B60+B5)</f>
        <v>273594</v>
      </c>
      <c r="C61" s="22">
        <f>+C62-SUM(C6+C10+C20+C32+C59+C60+C5)</f>
        <v>240615</v>
      </c>
      <c r="D61" s="22">
        <f>+D62-SUM(D6+D10+D20+D32+D59+D60+D5)</f>
        <v>514209</v>
      </c>
      <c r="E61" s="22">
        <f>+E62-SUM(E6+E10+E20+E32+E59+E60+E5)</f>
        <v>321999</v>
      </c>
      <c r="F61" s="22">
        <f>+F62-SUM(F6+F10+F20+F32+F59+F60+F5)</f>
        <v>270645</v>
      </c>
      <c r="G61" s="22">
        <f>+G62-SUM(G6+G10+G20+G32+G59+G60+G5)</f>
        <v>592644</v>
      </c>
      <c r="H61" s="23">
        <f>+_xlfn.IFERROR(((E61-B61)/B61)*100,0)</f>
        <v>17.69227395337617</v>
      </c>
      <c r="I61" s="23">
        <f>+_xlfn.IFERROR(((F61-C61)/C61)*100,0)</f>
        <v>12.480518670905804</v>
      </c>
      <c r="J61" s="23">
        <f>+_xlfn.IFERROR(((G61-D61)/D61)*100,0)</f>
        <v>15.253525317526531</v>
      </c>
    </row>
    <row r="62" spans="1:10" ht="14.25">
      <c r="A62" s="14" t="s">
        <v>48</v>
      </c>
      <c r="B62" s="24">
        <f>SUM(B4:B60)</f>
        <v>462254</v>
      </c>
      <c r="C62" s="24">
        <f>SUM(C4:C60)</f>
        <v>616345</v>
      </c>
      <c r="D62" s="24">
        <f>SUM(D4:D60)</f>
        <v>1078599</v>
      </c>
      <c r="E62" s="24">
        <f>SUM(E4:E60)</f>
        <v>535556</v>
      </c>
      <c r="F62" s="24">
        <f>SUM(F4:F60)</f>
        <v>722693</v>
      </c>
      <c r="G62" s="24">
        <f>SUM(G4:G60)</f>
        <v>1258249</v>
      </c>
      <c r="H62" s="25">
        <f>+_xlfn.IFERROR(((E62-B62)/B62)*100,0)</f>
        <v>15.857515565035673</v>
      </c>
      <c r="I62" s="25">
        <f>+_xlfn.IFERROR(((F62-C62)/C62)*100,0)</f>
        <v>17.254622005532617</v>
      </c>
      <c r="J62" s="25">
        <f>+_xlfn.IFERROR(((G62-D62)/D62)*100,0)</f>
        <v>16.655865618269626</v>
      </c>
    </row>
    <row r="63" spans="1:10" ht="14.25">
      <c r="A63" s="26"/>
      <c r="B63" s="27"/>
      <c r="C63" s="27"/>
      <c r="D63" s="27"/>
      <c r="E63" s="27"/>
      <c r="F63" s="27"/>
      <c r="G63" s="27"/>
      <c r="H63" s="27"/>
      <c r="I63" s="27"/>
      <c r="J63" s="28"/>
    </row>
    <row r="64" spans="1:10" ht="14.25">
      <c r="A64" s="26"/>
      <c r="B64" s="27"/>
      <c r="C64" s="27"/>
      <c r="D64" s="27"/>
      <c r="E64" s="27"/>
      <c r="F64" s="27"/>
      <c r="G64" s="27"/>
      <c r="H64" s="27"/>
      <c r="I64" s="27"/>
      <c r="J64" s="28"/>
    </row>
    <row r="65" spans="1:10" ht="15" thickBot="1">
      <c r="A65" s="29"/>
      <c r="B65" s="30"/>
      <c r="C65" s="30"/>
      <c r="D65" s="30"/>
      <c r="E65" s="30"/>
      <c r="F65" s="30"/>
      <c r="G65" s="30"/>
      <c r="H65" s="30"/>
      <c r="I65" s="30"/>
      <c r="J65" s="31"/>
    </row>
    <row r="66" spans="1:10" ht="50.25" customHeight="1">
      <c r="A66" s="64" t="s">
        <v>62</v>
      </c>
      <c r="B66" s="64"/>
      <c r="C66" s="64"/>
      <c r="D66" s="64"/>
      <c r="E66" s="64"/>
      <c r="F66" s="64"/>
      <c r="G66" s="64"/>
      <c r="H66" s="64"/>
      <c r="I66" s="64"/>
      <c r="J66" s="64"/>
    </row>
    <row r="67" ht="14.25">
      <c r="A67" s="39" t="s">
        <v>63</v>
      </c>
    </row>
    <row r="69" ht="14.25">
      <c r="A69" t="s">
        <v>80</v>
      </c>
    </row>
  </sheetData>
  <sheetProtection/>
  <mergeCells count="6">
    <mergeCell ref="A66:J66"/>
    <mergeCell ref="A1:J1"/>
    <mergeCell ref="A2:A3"/>
    <mergeCell ref="B2:D2"/>
    <mergeCell ref="E2:G2"/>
    <mergeCell ref="H2:J2"/>
  </mergeCells>
  <conditionalFormatting sqref="B4:J60">
    <cfRule type="cellIs" priority="1"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3" r:id="rId1"/>
</worksheet>
</file>

<file path=xl/worksheets/sheet4.xml><?xml version="1.0" encoding="utf-8"?>
<worksheet xmlns="http://schemas.openxmlformats.org/spreadsheetml/2006/main" xmlns:r="http://schemas.openxmlformats.org/officeDocument/2006/relationships">
  <sheetPr>
    <pageSetUpPr fitToPage="1"/>
  </sheetPr>
  <dimension ref="A1:J71"/>
  <sheetViews>
    <sheetView zoomScale="80" zoomScaleNormal="80" zoomScalePageLayoutView="0" workbookViewId="0" topLeftCell="A31">
      <selection activeCell="A38" sqref="A38:IV38"/>
    </sheetView>
  </sheetViews>
  <sheetFormatPr defaultColWidth="9.140625" defaultRowHeight="15"/>
  <cols>
    <col min="1" max="1" width="34.00390625" style="0" bestFit="1" customWidth="1"/>
    <col min="2" max="10" width="14.28125" style="0" customWidth="1"/>
  </cols>
  <sheetData>
    <row r="1" spans="1:10" ht="18" customHeight="1">
      <c r="A1" s="65" t="s">
        <v>57</v>
      </c>
      <c r="B1" s="66"/>
      <c r="C1" s="66"/>
      <c r="D1" s="66"/>
      <c r="E1" s="66"/>
      <c r="F1" s="66"/>
      <c r="G1" s="66"/>
      <c r="H1" s="66"/>
      <c r="I1" s="66"/>
      <c r="J1" s="67"/>
    </row>
    <row r="2" spans="1:10" ht="30" customHeight="1">
      <c r="A2" s="79" t="s">
        <v>1</v>
      </c>
      <c r="B2" s="70" t="s">
        <v>78</v>
      </c>
      <c r="C2" s="70"/>
      <c r="D2" s="70"/>
      <c r="E2" s="70" t="s">
        <v>79</v>
      </c>
      <c r="F2" s="70"/>
      <c r="G2" s="70"/>
      <c r="H2" s="71" t="s">
        <v>65</v>
      </c>
      <c r="I2" s="71"/>
      <c r="J2" s="72"/>
    </row>
    <row r="3" spans="1:10" ht="14.25">
      <c r="A3" s="80"/>
      <c r="B3" s="1" t="s">
        <v>2</v>
      </c>
      <c r="C3" s="1" t="s">
        <v>3</v>
      </c>
      <c r="D3" s="1" t="s">
        <v>4</v>
      </c>
      <c r="E3" s="1" t="s">
        <v>2</v>
      </c>
      <c r="F3" s="1" t="s">
        <v>3</v>
      </c>
      <c r="G3" s="1" t="s">
        <v>4</v>
      </c>
      <c r="H3" s="1" t="s">
        <v>2</v>
      </c>
      <c r="I3" s="1" t="s">
        <v>3</v>
      </c>
      <c r="J3" s="2" t="s">
        <v>4</v>
      </c>
    </row>
    <row r="4" spans="1:10" ht="14.25">
      <c r="A4" s="10" t="s">
        <v>5</v>
      </c>
      <c r="B4" s="3">
        <v>249.553</v>
      </c>
      <c r="C4" s="3">
        <v>58400.665</v>
      </c>
      <c r="D4" s="3">
        <v>58650.218</v>
      </c>
      <c r="E4" s="3">
        <v>0</v>
      </c>
      <c r="F4" s="3">
        <v>0</v>
      </c>
      <c r="G4" s="3">
        <v>0</v>
      </c>
      <c r="H4" s="4">
        <v>-100</v>
      </c>
      <c r="I4" s="4">
        <v>-100</v>
      </c>
      <c r="J4" s="5">
        <v>-100</v>
      </c>
    </row>
    <row r="5" spans="1:10" ht="14.25">
      <c r="A5" s="6" t="s">
        <v>70</v>
      </c>
      <c r="B5" s="7">
        <v>192465.166</v>
      </c>
      <c r="C5" s="7">
        <v>2273694.709</v>
      </c>
      <c r="D5" s="7">
        <v>2466159.875</v>
      </c>
      <c r="E5" s="7">
        <v>206810.16386589882</v>
      </c>
      <c r="F5" s="7">
        <v>2211319.7481640116</v>
      </c>
      <c r="G5" s="7">
        <v>2418129.9120299104</v>
      </c>
      <c r="H5" s="8">
        <v>7.453295660732097</v>
      </c>
      <c r="I5" s="8">
        <v>-2.743330517904995</v>
      </c>
      <c r="J5" s="9">
        <v>-1.947560799159042</v>
      </c>
    </row>
    <row r="6" spans="1:10" ht="14.25">
      <c r="A6" s="10" t="s">
        <v>71</v>
      </c>
      <c r="B6" s="3">
        <v>112234.33800000002</v>
      </c>
      <c r="C6" s="3">
        <v>223920.63300000003</v>
      </c>
      <c r="D6" s="3">
        <v>336154.971</v>
      </c>
      <c r="E6" s="3">
        <v>124029.67527419254</v>
      </c>
      <c r="F6" s="3">
        <v>250517.45861665852</v>
      </c>
      <c r="G6" s="3">
        <v>374547.13389085105</v>
      </c>
      <c r="H6" s="4">
        <v>10.50956194368298</v>
      </c>
      <c r="I6" s="4">
        <v>11.877791367559453</v>
      </c>
      <c r="J6" s="5">
        <v>11.420971338499418</v>
      </c>
    </row>
    <row r="7" spans="1:10" ht="14.25">
      <c r="A7" s="6" t="s">
        <v>6</v>
      </c>
      <c r="B7" s="7">
        <v>53876.699</v>
      </c>
      <c r="C7" s="7">
        <v>33157.809</v>
      </c>
      <c r="D7" s="7">
        <v>87034.508</v>
      </c>
      <c r="E7" s="7">
        <v>67123</v>
      </c>
      <c r="F7" s="7">
        <v>40018</v>
      </c>
      <c r="G7" s="7">
        <v>107141</v>
      </c>
      <c r="H7" s="8">
        <v>24.586326270657374</v>
      </c>
      <c r="I7" s="8">
        <v>20.689518417818253</v>
      </c>
      <c r="J7" s="9">
        <v>23.101747182853032</v>
      </c>
    </row>
    <row r="8" spans="1:10" ht="14.25">
      <c r="A8" s="10" t="s">
        <v>7</v>
      </c>
      <c r="B8" s="3">
        <v>67457.43299999999</v>
      </c>
      <c r="C8" s="3">
        <v>62504.219000000005</v>
      </c>
      <c r="D8" s="3">
        <v>129961.652</v>
      </c>
      <c r="E8" s="3">
        <v>70943.97555999999</v>
      </c>
      <c r="F8" s="3">
        <v>66267.43999999999</v>
      </c>
      <c r="G8" s="3">
        <v>137211.41556</v>
      </c>
      <c r="H8" s="4">
        <v>5.168507612793392</v>
      </c>
      <c r="I8" s="4">
        <v>6.020747175482639</v>
      </c>
      <c r="J8" s="5">
        <v>5.578386738266448</v>
      </c>
    </row>
    <row r="9" spans="1:10" ht="14.25">
      <c r="A9" s="6" t="s">
        <v>8</v>
      </c>
      <c r="B9" s="7">
        <v>56086.638000000006</v>
      </c>
      <c r="C9" s="7">
        <v>335596.35599999997</v>
      </c>
      <c r="D9" s="7">
        <v>391682.99399999995</v>
      </c>
      <c r="E9" s="7">
        <v>56915.857</v>
      </c>
      <c r="F9" s="7">
        <v>370589.0747</v>
      </c>
      <c r="G9" s="7">
        <v>427504.9317</v>
      </c>
      <c r="H9" s="8">
        <v>1.4784608769026184</v>
      </c>
      <c r="I9" s="8">
        <v>10.427025822652267</v>
      </c>
      <c r="J9" s="9">
        <v>9.145645394040281</v>
      </c>
    </row>
    <row r="10" spans="1:10" ht="14.25">
      <c r="A10" s="10" t="s">
        <v>72</v>
      </c>
      <c r="B10" s="3">
        <v>3892.3410000000003</v>
      </c>
      <c r="C10" s="3">
        <v>3581.9469999999997</v>
      </c>
      <c r="D10" s="3">
        <v>7474.2880000000005</v>
      </c>
      <c r="E10" s="3">
        <v>4378.911</v>
      </c>
      <c r="F10" s="3">
        <v>5033.085999999999</v>
      </c>
      <c r="G10" s="3">
        <v>9411.997</v>
      </c>
      <c r="H10" s="4">
        <v>12.500703304258277</v>
      </c>
      <c r="I10" s="4">
        <v>40.51257598172167</v>
      </c>
      <c r="J10" s="5">
        <v>25.92499780581105</v>
      </c>
    </row>
    <row r="11" spans="1:10" ht="14.25">
      <c r="A11" s="6" t="s">
        <v>9</v>
      </c>
      <c r="B11" s="7">
        <v>13936.810000000001</v>
      </c>
      <c r="C11" s="7">
        <v>42147.204</v>
      </c>
      <c r="D11" s="7">
        <v>56084.013999999996</v>
      </c>
      <c r="E11" s="7">
        <v>15017.358</v>
      </c>
      <c r="F11" s="7">
        <v>47350.294</v>
      </c>
      <c r="G11" s="7">
        <v>62367.652</v>
      </c>
      <c r="H11" s="8">
        <v>7.753194597615945</v>
      </c>
      <c r="I11" s="8">
        <v>12.345041915473216</v>
      </c>
      <c r="J11" s="9">
        <v>11.203973381791123</v>
      </c>
    </row>
    <row r="12" spans="1:10" ht="14.25">
      <c r="A12" s="10" t="s">
        <v>10</v>
      </c>
      <c r="B12" s="3">
        <v>18322.365999999998</v>
      </c>
      <c r="C12" s="3">
        <v>24761.579000000005</v>
      </c>
      <c r="D12" s="3">
        <v>43083.94500000001</v>
      </c>
      <c r="E12" s="3">
        <v>19036.81</v>
      </c>
      <c r="F12" s="3">
        <v>23708.035999999996</v>
      </c>
      <c r="G12" s="3">
        <v>42744.846</v>
      </c>
      <c r="H12" s="4">
        <v>3.8992999048267194</v>
      </c>
      <c r="I12" s="4">
        <v>-4.254748859109545</v>
      </c>
      <c r="J12" s="5">
        <v>-0.7870658083887379</v>
      </c>
    </row>
    <row r="13" spans="1:10" ht="14.25">
      <c r="A13" s="6" t="s">
        <v>11</v>
      </c>
      <c r="B13" s="7">
        <v>30641.475000000002</v>
      </c>
      <c r="C13" s="7">
        <v>11054.347999999998</v>
      </c>
      <c r="D13" s="7">
        <v>41695.823000000004</v>
      </c>
      <c r="E13" s="7">
        <v>33507.144870000004</v>
      </c>
      <c r="F13" s="7">
        <v>11931.418000000001</v>
      </c>
      <c r="G13" s="7">
        <v>45438.56287000001</v>
      </c>
      <c r="H13" s="8">
        <v>9.35225823822124</v>
      </c>
      <c r="I13" s="8">
        <v>7.934163100347515</v>
      </c>
      <c r="J13" s="9">
        <v>8.976294507965472</v>
      </c>
    </row>
    <row r="14" spans="1:10" ht="14.25">
      <c r="A14" s="10" t="s">
        <v>12</v>
      </c>
      <c r="B14" s="3">
        <v>22255.278</v>
      </c>
      <c r="C14" s="3">
        <v>12324.189000000002</v>
      </c>
      <c r="D14" s="3">
        <v>34579.467000000004</v>
      </c>
      <c r="E14" s="3">
        <v>21420.065</v>
      </c>
      <c r="F14" s="3">
        <v>13889.294</v>
      </c>
      <c r="G14" s="3">
        <v>35309.359</v>
      </c>
      <c r="H14" s="4">
        <v>-3.752876059332981</v>
      </c>
      <c r="I14" s="4">
        <v>12.69945632933735</v>
      </c>
      <c r="J14" s="5">
        <v>2.1107670630087862</v>
      </c>
    </row>
    <row r="15" spans="1:10" ht="14.25">
      <c r="A15" s="6" t="s">
        <v>13</v>
      </c>
      <c r="B15" s="7">
        <v>6643.629</v>
      </c>
      <c r="C15" s="7">
        <v>61.04399999999999</v>
      </c>
      <c r="D15" s="7">
        <v>6704.673</v>
      </c>
      <c r="E15" s="7">
        <v>7354.844999999999</v>
      </c>
      <c r="F15" s="7">
        <v>158.464</v>
      </c>
      <c r="G15" s="7">
        <v>7513.308999999999</v>
      </c>
      <c r="H15" s="8">
        <v>10.705233540283473</v>
      </c>
      <c r="I15" s="8">
        <v>159.5898040757487</v>
      </c>
      <c r="J15" s="9">
        <v>12.060782084376068</v>
      </c>
    </row>
    <row r="16" spans="1:10" ht="14.25">
      <c r="A16" s="10" t="s">
        <v>14</v>
      </c>
      <c r="B16" s="3">
        <v>17576.443000000003</v>
      </c>
      <c r="C16" s="3">
        <v>5768.277000000001</v>
      </c>
      <c r="D16" s="3">
        <v>23344.720000000005</v>
      </c>
      <c r="E16" s="3">
        <v>17731.472999999998</v>
      </c>
      <c r="F16" s="3">
        <v>6238.92</v>
      </c>
      <c r="G16" s="3">
        <v>23970.392999999996</v>
      </c>
      <c r="H16" s="40">
        <v>0.882032843619128</v>
      </c>
      <c r="I16" s="4">
        <v>8.159160872475422</v>
      </c>
      <c r="J16" s="5">
        <v>2.680147802158224</v>
      </c>
    </row>
    <row r="17" spans="1:10" ht="14.25">
      <c r="A17" s="6" t="s">
        <v>15</v>
      </c>
      <c r="B17" s="7">
        <v>1599.442</v>
      </c>
      <c r="C17" s="7">
        <v>0</v>
      </c>
      <c r="D17" s="7">
        <v>1599.442</v>
      </c>
      <c r="E17" s="7">
        <v>2100.12</v>
      </c>
      <c r="F17" s="7">
        <v>11.024000000000001</v>
      </c>
      <c r="G17" s="7">
        <v>2111.144</v>
      </c>
      <c r="H17" s="8">
        <v>31.30329202309305</v>
      </c>
      <c r="I17" s="8">
        <v>0</v>
      </c>
      <c r="J17" s="9">
        <v>31.992532395672978</v>
      </c>
    </row>
    <row r="18" spans="1:10" ht="14.25">
      <c r="A18" s="10" t="s">
        <v>16</v>
      </c>
      <c r="B18" s="3">
        <v>1814.699</v>
      </c>
      <c r="C18" s="3">
        <v>0</v>
      </c>
      <c r="D18" s="3">
        <v>1814.699</v>
      </c>
      <c r="E18" s="3">
        <v>2626.433</v>
      </c>
      <c r="F18" s="3">
        <v>0</v>
      </c>
      <c r="G18" s="3">
        <v>2626.433</v>
      </c>
      <c r="H18" s="4">
        <v>44.73105457158459</v>
      </c>
      <c r="I18" s="4">
        <v>0</v>
      </c>
      <c r="J18" s="5">
        <v>44.73105457158459</v>
      </c>
    </row>
    <row r="19" spans="1:10" ht="14.25">
      <c r="A19" s="6" t="s">
        <v>17</v>
      </c>
      <c r="B19" s="7">
        <v>704.016</v>
      </c>
      <c r="C19" s="7">
        <v>216.65599999999998</v>
      </c>
      <c r="D19" s="7">
        <v>920.6719999999999</v>
      </c>
      <c r="E19" s="7">
        <v>812.342</v>
      </c>
      <c r="F19" s="7">
        <v>154.89</v>
      </c>
      <c r="G19" s="7">
        <v>967.232</v>
      </c>
      <c r="H19" s="8">
        <v>15.386866207586195</v>
      </c>
      <c r="I19" s="8">
        <v>-28.508788124953842</v>
      </c>
      <c r="J19" s="9">
        <v>5.057175628236773</v>
      </c>
    </row>
    <row r="20" spans="1:10" ht="14.25">
      <c r="A20" s="10" t="s">
        <v>73</v>
      </c>
      <c r="B20" s="3">
        <v>0</v>
      </c>
      <c r="C20" s="3">
        <v>0</v>
      </c>
      <c r="D20" s="3">
        <v>0</v>
      </c>
      <c r="E20" s="3">
        <v>0</v>
      </c>
      <c r="F20" s="3">
        <v>0</v>
      </c>
      <c r="G20" s="3">
        <v>0</v>
      </c>
      <c r="H20" s="4">
        <v>0</v>
      </c>
      <c r="I20" s="4">
        <v>0</v>
      </c>
      <c r="J20" s="5">
        <v>0</v>
      </c>
    </row>
    <row r="21" spans="1:10" ht="14.25">
      <c r="A21" s="6" t="s">
        <v>18</v>
      </c>
      <c r="B21" s="7">
        <v>1668.955</v>
      </c>
      <c r="C21" s="7">
        <v>233.385</v>
      </c>
      <c r="D21" s="7">
        <v>1902.34</v>
      </c>
      <c r="E21" s="7">
        <v>1771.357</v>
      </c>
      <c r="F21" s="7">
        <v>527.958</v>
      </c>
      <c r="G21" s="7">
        <v>2299.315</v>
      </c>
      <c r="H21" s="8">
        <v>6.135695689817883</v>
      </c>
      <c r="I21" s="8">
        <v>126.21762324056816</v>
      </c>
      <c r="J21" s="9">
        <v>20.867720807006116</v>
      </c>
    </row>
    <row r="22" spans="1:10" ht="14.25">
      <c r="A22" s="10" t="s">
        <v>19</v>
      </c>
      <c r="B22" s="3">
        <v>0</v>
      </c>
      <c r="C22" s="3">
        <v>0</v>
      </c>
      <c r="D22" s="3">
        <v>0</v>
      </c>
      <c r="E22" s="3">
        <v>0</v>
      </c>
      <c r="F22" s="3">
        <v>0</v>
      </c>
      <c r="G22" s="3">
        <v>0</v>
      </c>
      <c r="H22" s="4">
        <v>0</v>
      </c>
      <c r="I22" s="4">
        <v>0</v>
      </c>
      <c r="J22" s="5">
        <v>0</v>
      </c>
    </row>
    <row r="23" spans="1:10" ht="14.25">
      <c r="A23" s="6" t="s">
        <v>20</v>
      </c>
      <c r="B23" s="7">
        <v>3868.4729999999995</v>
      </c>
      <c r="C23" s="7">
        <v>6.614</v>
      </c>
      <c r="D23" s="7">
        <v>3875.0869999999995</v>
      </c>
      <c r="E23" s="7">
        <v>5070.839999999999</v>
      </c>
      <c r="F23" s="7">
        <v>40.419000000000004</v>
      </c>
      <c r="G23" s="7">
        <v>5111.258999999999</v>
      </c>
      <c r="H23" s="8">
        <v>31.0811785425412</v>
      </c>
      <c r="I23" s="8">
        <v>511.1127910492895</v>
      </c>
      <c r="J23" s="9">
        <v>31.90049668562279</v>
      </c>
    </row>
    <row r="24" spans="1:10" ht="14.25">
      <c r="A24" s="10" t="s">
        <v>21</v>
      </c>
      <c r="B24" s="3">
        <v>1103.98</v>
      </c>
      <c r="C24" s="3">
        <v>0</v>
      </c>
      <c r="D24" s="3">
        <v>1103.98</v>
      </c>
      <c r="E24" s="3">
        <v>1469.3210000000001</v>
      </c>
      <c r="F24" s="3">
        <v>0</v>
      </c>
      <c r="G24" s="3">
        <v>1469.3210000000001</v>
      </c>
      <c r="H24" s="4">
        <v>33.09308139640212</v>
      </c>
      <c r="I24" s="4">
        <v>0</v>
      </c>
      <c r="J24" s="5">
        <v>33.09308139640212</v>
      </c>
    </row>
    <row r="25" spans="1:10" ht="14.25">
      <c r="A25" s="6" t="s">
        <v>22</v>
      </c>
      <c r="B25" s="7">
        <v>954.1800000000001</v>
      </c>
      <c r="C25" s="7">
        <v>263.267</v>
      </c>
      <c r="D25" s="7">
        <v>1217.4470000000001</v>
      </c>
      <c r="E25" s="7">
        <v>1740.04</v>
      </c>
      <c r="F25" s="7">
        <v>472.879</v>
      </c>
      <c r="G25" s="7">
        <v>2212.919</v>
      </c>
      <c r="H25" s="8">
        <v>82.35972248422728</v>
      </c>
      <c r="I25" s="8">
        <v>79.61954973468</v>
      </c>
      <c r="J25" s="9">
        <v>81.7671734375295</v>
      </c>
    </row>
    <row r="26" spans="1:10" ht="14.25">
      <c r="A26" s="10" t="s">
        <v>23</v>
      </c>
      <c r="B26" s="3">
        <v>1097.0040000000001</v>
      </c>
      <c r="C26" s="3">
        <v>1.703</v>
      </c>
      <c r="D26" s="3">
        <v>1098.707</v>
      </c>
      <c r="E26" s="3">
        <v>663.9689999999999</v>
      </c>
      <c r="F26" s="3">
        <v>20.006</v>
      </c>
      <c r="G26" s="3">
        <v>683.9749999999999</v>
      </c>
      <c r="H26" s="4">
        <v>-39.47433190763207</v>
      </c>
      <c r="I26" s="4">
        <v>1074.7504403992955</v>
      </c>
      <c r="J26" s="5">
        <v>-37.74727930194312</v>
      </c>
    </row>
    <row r="27" spans="1:10" ht="14.25">
      <c r="A27" s="6" t="s">
        <v>24</v>
      </c>
      <c r="B27" s="7">
        <v>0</v>
      </c>
      <c r="C27" s="7">
        <v>0</v>
      </c>
      <c r="D27" s="7">
        <v>0</v>
      </c>
      <c r="E27" s="7">
        <v>0</v>
      </c>
      <c r="F27" s="7">
        <v>0</v>
      </c>
      <c r="G27" s="7">
        <v>0</v>
      </c>
      <c r="H27" s="8">
        <v>0</v>
      </c>
      <c r="I27" s="8">
        <v>0</v>
      </c>
      <c r="J27" s="9">
        <v>0</v>
      </c>
    </row>
    <row r="28" spans="1:10" ht="14.25">
      <c r="A28" s="10" t="s">
        <v>25</v>
      </c>
      <c r="B28" s="3">
        <v>2855.407</v>
      </c>
      <c r="C28" s="3">
        <v>943.1150000000001</v>
      </c>
      <c r="D28" s="3">
        <v>3798.5220000000004</v>
      </c>
      <c r="E28" s="3">
        <v>3280.723</v>
      </c>
      <c r="F28" s="3">
        <v>761.8929999999999</v>
      </c>
      <c r="G28" s="3">
        <v>4042.616</v>
      </c>
      <c r="H28" s="4">
        <v>14.895109523791172</v>
      </c>
      <c r="I28" s="4">
        <v>-19.215260069026595</v>
      </c>
      <c r="J28" s="5">
        <v>6.4260257015754965</v>
      </c>
    </row>
    <row r="29" spans="1:10" ht="14.25">
      <c r="A29" s="6" t="s">
        <v>26</v>
      </c>
      <c r="B29" s="7">
        <v>11926.804000000002</v>
      </c>
      <c r="C29" s="7">
        <v>2380.051</v>
      </c>
      <c r="D29" s="7">
        <v>14306.855000000001</v>
      </c>
      <c r="E29" s="7">
        <v>15002.922</v>
      </c>
      <c r="F29" s="7">
        <v>2461.1510000000003</v>
      </c>
      <c r="G29" s="7">
        <v>17464.073</v>
      </c>
      <c r="H29" s="8">
        <v>25.791637055492806</v>
      </c>
      <c r="I29" s="8">
        <v>3.40749000756708</v>
      </c>
      <c r="J29" s="9">
        <v>22.067868864261214</v>
      </c>
    </row>
    <row r="30" spans="1:10" ht="14.25">
      <c r="A30" s="10" t="s">
        <v>27</v>
      </c>
      <c r="B30" s="3">
        <v>5253.015</v>
      </c>
      <c r="C30" s="3">
        <v>1358.704</v>
      </c>
      <c r="D30" s="3">
        <v>6611.719</v>
      </c>
      <c r="E30" s="3">
        <v>5409.267</v>
      </c>
      <c r="F30" s="3">
        <v>1285.995</v>
      </c>
      <c r="G30" s="3">
        <v>6695.262</v>
      </c>
      <c r="H30" s="4">
        <v>2.974520346886493</v>
      </c>
      <c r="I30" s="4">
        <v>-5.351349521308546</v>
      </c>
      <c r="J30" s="5">
        <v>1.2635594464918982</v>
      </c>
    </row>
    <row r="31" spans="1:10" ht="14.25">
      <c r="A31" s="6" t="s">
        <v>64</v>
      </c>
      <c r="B31" s="7">
        <v>2509.501</v>
      </c>
      <c r="C31" s="7">
        <v>227.25600000000006</v>
      </c>
      <c r="D31" s="7">
        <v>2736.757</v>
      </c>
      <c r="E31" s="7">
        <v>3061.1400000000003</v>
      </c>
      <c r="F31" s="7">
        <v>9.440000000000001</v>
      </c>
      <c r="G31" s="7">
        <v>3070.5800000000004</v>
      </c>
      <c r="H31" s="8">
        <v>21.982019532966916</v>
      </c>
      <c r="I31" s="8">
        <v>-95.84609427253847</v>
      </c>
      <c r="J31" s="9">
        <v>12.197758149517853</v>
      </c>
    </row>
    <row r="32" spans="1:10" ht="14.25">
      <c r="A32" s="10" t="s">
        <v>74</v>
      </c>
      <c r="B32" s="3">
        <v>6.128</v>
      </c>
      <c r="C32" s="3">
        <v>2132.4519999999998</v>
      </c>
      <c r="D32" s="3">
        <v>2138.58</v>
      </c>
      <c r="E32" s="3">
        <v>0</v>
      </c>
      <c r="F32" s="3">
        <v>1714.573</v>
      </c>
      <c r="G32" s="3">
        <v>1714.573</v>
      </c>
      <c r="H32" s="4">
        <v>-100</v>
      </c>
      <c r="I32" s="4">
        <v>-19.596173794298757</v>
      </c>
      <c r="J32" s="5">
        <v>-19.826567161387455</v>
      </c>
    </row>
    <row r="33" spans="1:10" ht="14.25">
      <c r="A33" s="6" t="s">
        <v>60</v>
      </c>
      <c r="B33" s="7">
        <v>1217.732</v>
      </c>
      <c r="C33" s="7">
        <v>0</v>
      </c>
      <c r="D33" s="7">
        <v>1217.732</v>
      </c>
      <c r="E33" s="7">
        <v>1672.1420000000003</v>
      </c>
      <c r="F33" s="7">
        <v>0</v>
      </c>
      <c r="G33" s="7">
        <v>1672.1420000000003</v>
      </c>
      <c r="H33" s="8">
        <v>37.31609253924512</v>
      </c>
      <c r="I33" s="8">
        <v>0</v>
      </c>
      <c r="J33" s="9">
        <v>37.31609253924512</v>
      </c>
    </row>
    <row r="34" spans="1:10" ht="14.25">
      <c r="A34" s="10" t="s">
        <v>28</v>
      </c>
      <c r="B34" s="3">
        <v>8882.425000000001</v>
      </c>
      <c r="C34" s="3">
        <v>2182.329</v>
      </c>
      <c r="D34" s="3">
        <v>11064.754</v>
      </c>
      <c r="E34" s="3">
        <v>1340.695</v>
      </c>
      <c r="F34" s="3">
        <v>186.36599999999999</v>
      </c>
      <c r="G34" s="3">
        <v>1527.061</v>
      </c>
      <c r="H34" s="4">
        <v>-84.9062052311165</v>
      </c>
      <c r="I34" s="4">
        <v>-91.46022437496822</v>
      </c>
      <c r="J34" s="5">
        <v>-86.1988707566386</v>
      </c>
    </row>
    <row r="35" spans="1:10" ht="14.25">
      <c r="A35" s="6" t="s">
        <v>59</v>
      </c>
      <c r="B35" s="7">
        <v>2122.194</v>
      </c>
      <c r="C35" s="7">
        <v>0.79</v>
      </c>
      <c r="D35" s="7">
        <v>2122.984</v>
      </c>
      <c r="E35" s="7">
        <v>3363.756</v>
      </c>
      <c r="F35" s="42">
        <v>0.7999999999999999</v>
      </c>
      <c r="G35" s="7">
        <v>3364.556</v>
      </c>
      <c r="H35" s="8">
        <v>58.503699473280946</v>
      </c>
      <c r="I35" s="8">
        <v>1.2658227848101136</v>
      </c>
      <c r="J35" s="9">
        <v>58.4824002441846</v>
      </c>
    </row>
    <row r="36" spans="1:10" ht="14.25">
      <c r="A36" s="10" t="s">
        <v>29</v>
      </c>
      <c r="B36" s="3">
        <v>397.74899999999997</v>
      </c>
      <c r="C36" s="3">
        <v>421.38800000000003</v>
      </c>
      <c r="D36" s="3">
        <v>819.137</v>
      </c>
      <c r="E36" s="3">
        <v>456.431</v>
      </c>
      <c r="F36" s="3">
        <v>443.033</v>
      </c>
      <c r="G36" s="3">
        <v>899.4639999999999</v>
      </c>
      <c r="H36" s="4">
        <v>14.75352546455177</v>
      </c>
      <c r="I36" s="4">
        <v>5.136596201125799</v>
      </c>
      <c r="J36" s="5">
        <v>9.806296138496979</v>
      </c>
    </row>
    <row r="37" spans="1:10" ht="14.25">
      <c r="A37" s="6" t="s">
        <v>30</v>
      </c>
      <c r="B37" s="7">
        <v>1478.4660000000001</v>
      </c>
      <c r="C37" s="7">
        <v>0</v>
      </c>
      <c r="D37" s="7">
        <v>1478.4660000000001</v>
      </c>
      <c r="E37" s="7">
        <v>1909.967</v>
      </c>
      <c r="F37" s="7">
        <v>9.370000000000001</v>
      </c>
      <c r="G37" s="7">
        <v>1919.337</v>
      </c>
      <c r="H37" s="8">
        <v>29.185723581063073</v>
      </c>
      <c r="I37" s="8">
        <v>0</v>
      </c>
      <c r="J37" s="9">
        <v>29.81948857802613</v>
      </c>
    </row>
    <row r="38" spans="1:10" ht="14.25">
      <c r="A38" s="10" t="s">
        <v>37</v>
      </c>
      <c r="B38" s="3">
        <v>4219.197999999999</v>
      </c>
      <c r="C38" s="3">
        <v>153.498</v>
      </c>
      <c r="D38" s="3">
        <v>4372.695999999999</v>
      </c>
      <c r="E38" s="3">
        <v>5227.459</v>
      </c>
      <c r="F38" s="3">
        <v>152.68599999999998</v>
      </c>
      <c r="G38" s="3">
        <v>5380.1449999999995</v>
      </c>
      <c r="H38" s="4">
        <v>23.89698231749258</v>
      </c>
      <c r="I38" s="4">
        <v>-0.5289971204836622</v>
      </c>
      <c r="J38" s="5">
        <v>23.039538993792405</v>
      </c>
    </row>
    <row r="39" spans="1:10" ht="14.25">
      <c r="A39" s="6" t="s">
        <v>31</v>
      </c>
      <c r="B39" s="7">
        <v>4083.438</v>
      </c>
      <c r="C39" s="7">
        <v>0</v>
      </c>
      <c r="D39" s="7">
        <v>4083.438</v>
      </c>
      <c r="E39" s="7">
        <v>4438.658</v>
      </c>
      <c r="F39" s="7">
        <v>0</v>
      </c>
      <c r="G39" s="7">
        <v>4438.658</v>
      </c>
      <c r="H39" s="8">
        <v>8.699042326588533</v>
      </c>
      <c r="I39" s="8">
        <v>0</v>
      </c>
      <c r="J39" s="9">
        <v>8.699042326588533</v>
      </c>
    </row>
    <row r="40" spans="1:10" ht="14.25">
      <c r="A40" s="10" t="s">
        <v>32</v>
      </c>
      <c r="B40" s="3">
        <v>320.67900000000003</v>
      </c>
      <c r="C40" s="3">
        <v>5.7669999999999995</v>
      </c>
      <c r="D40" s="3">
        <v>326.446</v>
      </c>
      <c r="E40" s="3">
        <v>389.29699999999997</v>
      </c>
      <c r="F40" s="3">
        <v>36.70399999999999</v>
      </c>
      <c r="G40" s="3">
        <v>426.001</v>
      </c>
      <c r="H40" s="4">
        <v>21.39772170924817</v>
      </c>
      <c r="I40" s="4">
        <v>536.4487601872723</v>
      </c>
      <c r="J40" s="5">
        <v>30.496621186965058</v>
      </c>
    </row>
    <row r="41" spans="1:10" ht="14.25">
      <c r="A41" s="6" t="s">
        <v>33</v>
      </c>
      <c r="B41" s="7">
        <v>16161.807999999999</v>
      </c>
      <c r="C41" s="7">
        <v>9730.059000000001</v>
      </c>
      <c r="D41" s="7">
        <v>25891.867</v>
      </c>
      <c r="E41" s="7">
        <v>16399.65816</v>
      </c>
      <c r="F41" s="7">
        <v>8764.306999999999</v>
      </c>
      <c r="G41" s="7">
        <v>25163.96516</v>
      </c>
      <c r="H41" s="8">
        <v>1.4716803961536975</v>
      </c>
      <c r="I41" s="8">
        <v>-9.925448550723095</v>
      </c>
      <c r="J41" s="9">
        <v>-2.8113146108776115</v>
      </c>
    </row>
    <row r="42" spans="1:10" ht="14.25">
      <c r="A42" s="10" t="s">
        <v>34</v>
      </c>
      <c r="B42" s="3">
        <v>0</v>
      </c>
      <c r="C42" s="3">
        <v>3.8389999999999995</v>
      </c>
      <c r="D42" s="3">
        <v>3.8389999999999995</v>
      </c>
      <c r="E42" s="3">
        <v>0</v>
      </c>
      <c r="F42" s="3">
        <v>39.400999999999996</v>
      </c>
      <c r="G42" s="3">
        <v>39.400999999999996</v>
      </c>
      <c r="H42" s="4">
        <v>0</v>
      </c>
      <c r="I42" s="4">
        <v>926.3349830685074</v>
      </c>
      <c r="J42" s="5">
        <v>926.3349830685074</v>
      </c>
    </row>
    <row r="43" spans="1:10" ht="14.25">
      <c r="A43" s="6" t="s">
        <v>35</v>
      </c>
      <c r="B43" s="7">
        <v>5628.079999999998</v>
      </c>
      <c r="C43" s="7">
        <v>3017.982</v>
      </c>
      <c r="D43" s="7">
        <v>8646.061999999998</v>
      </c>
      <c r="E43" s="7">
        <v>5690.112999999999</v>
      </c>
      <c r="F43" s="7">
        <v>3243.9489999999996</v>
      </c>
      <c r="G43" s="7">
        <v>8934.061999999998</v>
      </c>
      <c r="H43" s="8">
        <v>1.1022053702150874</v>
      </c>
      <c r="I43" s="8">
        <v>7.487354132662144</v>
      </c>
      <c r="J43" s="9">
        <v>3.3309962385187624</v>
      </c>
    </row>
    <row r="44" spans="1:10" ht="14.25">
      <c r="A44" s="10" t="s">
        <v>36</v>
      </c>
      <c r="B44" s="3">
        <v>5298.51</v>
      </c>
      <c r="C44" s="3">
        <v>320.53099999999995</v>
      </c>
      <c r="D44" s="3">
        <v>5619.041</v>
      </c>
      <c r="E44" s="3">
        <v>5281.412</v>
      </c>
      <c r="F44" s="3">
        <v>52.289</v>
      </c>
      <c r="G44" s="3">
        <v>5333.701</v>
      </c>
      <c r="H44" s="4">
        <v>-0.3226944933575657</v>
      </c>
      <c r="I44" s="4">
        <v>-83.68675728712668</v>
      </c>
      <c r="J44" s="5">
        <v>-5.078090727581452</v>
      </c>
    </row>
    <row r="45" spans="1:10" ht="14.25">
      <c r="A45" s="6" t="s">
        <v>66</v>
      </c>
      <c r="B45" s="7">
        <v>5234.330999999999</v>
      </c>
      <c r="C45" s="7">
        <v>19.148</v>
      </c>
      <c r="D45" s="7">
        <v>5253.478999999999</v>
      </c>
      <c r="E45" s="7">
        <v>5941.874</v>
      </c>
      <c r="F45" s="7">
        <v>106.768</v>
      </c>
      <c r="G45" s="7">
        <v>6048.642</v>
      </c>
      <c r="H45" s="8">
        <v>13.51735302945115</v>
      </c>
      <c r="I45" s="8">
        <v>457.59348234802593</v>
      </c>
      <c r="J45" s="9">
        <v>15.135931827271044</v>
      </c>
    </row>
    <row r="46" spans="1:10" ht="14.25">
      <c r="A46" s="10" t="s">
        <v>67</v>
      </c>
      <c r="B46" s="3">
        <v>3028.76</v>
      </c>
      <c r="C46" s="3">
        <v>9.738999999999999</v>
      </c>
      <c r="D46" s="3">
        <v>3038.4990000000003</v>
      </c>
      <c r="E46" s="3">
        <v>4056.8830000000003</v>
      </c>
      <c r="F46" s="3">
        <v>31.719</v>
      </c>
      <c r="G46" s="3">
        <v>4088.6020000000003</v>
      </c>
      <c r="H46" s="4">
        <v>33.945343969149086</v>
      </c>
      <c r="I46" s="4">
        <v>225.6905226409283</v>
      </c>
      <c r="J46" s="5">
        <v>34.559925805471714</v>
      </c>
    </row>
    <row r="47" spans="1:10" ht="14.25">
      <c r="A47" s="6" t="s">
        <v>38</v>
      </c>
      <c r="B47" s="7">
        <v>6260.2300000000005</v>
      </c>
      <c r="C47" s="7">
        <v>401.9079999999999</v>
      </c>
      <c r="D47" s="7">
        <v>6662.138000000001</v>
      </c>
      <c r="E47" s="7">
        <v>7309.216</v>
      </c>
      <c r="F47" s="7">
        <v>460.236</v>
      </c>
      <c r="G47" s="7">
        <v>7769.452</v>
      </c>
      <c r="H47" s="8">
        <v>16.756349207616967</v>
      </c>
      <c r="I47" s="8">
        <v>14.512774067697109</v>
      </c>
      <c r="J47" s="9">
        <v>16.62100064573864</v>
      </c>
    </row>
    <row r="48" spans="1:10" ht="14.25">
      <c r="A48" s="10" t="s">
        <v>68</v>
      </c>
      <c r="B48" s="3">
        <v>3394.3329999999996</v>
      </c>
      <c r="C48" s="3">
        <v>14.524999999999999</v>
      </c>
      <c r="D48" s="3">
        <v>3408.8579999999997</v>
      </c>
      <c r="E48" s="3">
        <v>6624.684</v>
      </c>
      <c r="F48" s="3">
        <v>127.50500000000001</v>
      </c>
      <c r="G48" s="3">
        <v>6752.189</v>
      </c>
      <c r="H48" s="4">
        <v>95.16894777265522</v>
      </c>
      <c r="I48" s="4">
        <v>777.831325301205</v>
      </c>
      <c r="J48" s="5">
        <v>98.07774333809155</v>
      </c>
    </row>
    <row r="49" spans="1:10" ht="14.25">
      <c r="A49" s="6" t="s">
        <v>39</v>
      </c>
      <c r="B49" s="7">
        <v>8248.5</v>
      </c>
      <c r="C49" s="7">
        <v>3622.407</v>
      </c>
      <c r="D49" s="7">
        <v>11870.907</v>
      </c>
      <c r="E49" s="7">
        <v>9033.04</v>
      </c>
      <c r="F49" s="7">
        <v>3676.7400000000002</v>
      </c>
      <c r="G49" s="7">
        <v>12709.78</v>
      </c>
      <c r="H49" s="8">
        <v>9.511305085773182</v>
      </c>
      <c r="I49" s="8">
        <v>1.4999142835136992</v>
      </c>
      <c r="J49" s="9">
        <v>7.066629365388858</v>
      </c>
    </row>
    <row r="50" spans="1:10" ht="14.25">
      <c r="A50" s="10" t="s">
        <v>40</v>
      </c>
      <c r="B50" s="3">
        <v>459.775</v>
      </c>
      <c r="C50" s="3">
        <v>0</v>
      </c>
      <c r="D50" s="3">
        <v>459.775</v>
      </c>
      <c r="E50" s="3">
        <v>579.7090000000001</v>
      </c>
      <c r="F50" s="3">
        <v>0</v>
      </c>
      <c r="G50" s="3">
        <v>579.7090000000001</v>
      </c>
      <c r="H50" s="4">
        <v>26.08536784296669</v>
      </c>
      <c r="I50" s="4">
        <v>0</v>
      </c>
      <c r="J50" s="5">
        <v>26.08536784296669</v>
      </c>
    </row>
    <row r="51" spans="1:10" ht="14.25">
      <c r="A51" s="6" t="s">
        <v>41</v>
      </c>
      <c r="B51" s="7">
        <v>640.457</v>
      </c>
      <c r="C51" s="7">
        <v>0</v>
      </c>
      <c r="D51" s="7">
        <v>640.457</v>
      </c>
      <c r="E51" s="7">
        <v>775.3589999999999</v>
      </c>
      <c r="F51" s="7">
        <v>0</v>
      </c>
      <c r="G51" s="7">
        <v>775.3589999999999</v>
      </c>
      <c r="H51" s="8">
        <v>21.06339691813813</v>
      </c>
      <c r="I51" s="8">
        <v>0</v>
      </c>
      <c r="J51" s="9">
        <v>21.06339691813813</v>
      </c>
    </row>
    <row r="52" spans="1:10" ht="14.25">
      <c r="A52" s="10" t="s">
        <v>42</v>
      </c>
      <c r="B52" s="3">
        <v>3138.842</v>
      </c>
      <c r="C52" s="3">
        <v>39.476</v>
      </c>
      <c r="D52" s="3">
        <v>3178.318</v>
      </c>
      <c r="E52" s="3">
        <v>3247.857</v>
      </c>
      <c r="F52" s="3">
        <v>75.31</v>
      </c>
      <c r="G52" s="3">
        <v>3323.167</v>
      </c>
      <c r="H52" s="4">
        <v>3.473096129081995</v>
      </c>
      <c r="I52" s="4">
        <v>90.77414125038</v>
      </c>
      <c r="J52" s="5">
        <v>4.557410554890973</v>
      </c>
    </row>
    <row r="53" spans="1:10" ht="14.25">
      <c r="A53" s="6" t="s">
        <v>69</v>
      </c>
      <c r="B53" s="7">
        <v>4443.564</v>
      </c>
      <c r="C53" s="7">
        <v>85.19399999999999</v>
      </c>
      <c r="D53" s="7">
        <v>4528.758000000001</v>
      </c>
      <c r="E53" s="7">
        <v>7052.851</v>
      </c>
      <c r="F53" s="7">
        <v>806.659</v>
      </c>
      <c r="G53" s="7">
        <v>7859.509999999999</v>
      </c>
      <c r="H53" s="8">
        <v>58.72059004888867</v>
      </c>
      <c r="I53" s="8">
        <v>846.849543395075</v>
      </c>
      <c r="J53" s="9">
        <v>73.54669867544253</v>
      </c>
    </row>
    <row r="54" spans="1:10" ht="14.25">
      <c r="A54" s="10" t="s">
        <v>43</v>
      </c>
      <c r="B54" s="3">
        <v>2704.4629999999997</v>
      </c>
      <c r="C54" s="3">
        <v>0</v>
      </c>
      <c r="D54" s="3">
        <v>2704.4629999999997</v>
      </c>
      <c r="E54" s="3">
        <v>3606.0429999999997</v>
      </c>
      <c r="F54" s="3">
        <v>0</v>
      </c>
      <c r="G54" s="3">
        <v>3606.0429999999997</v>
      </c>
      <c r="H54" s="4">
        <v>33.33674744302289</v>
      </c>
      <c r="I54" s="4">
        <v>0</v>
      </c>
      <c r="J54" s="5">
        <v>33.33674744302289</v>
      </c>
    </row>
    <row r="55" spans="1:10" ht="14.25">
      <c r="A55" s="6" t="s">
        <v>61</v>
      </c>
      <c r="B55" s="7">
        <v>192.64800000000002</v>
      </c>
      <c r="C55" s="7">
        <v>2020.862</v>
      </c>
      <c r="D55" s="7">
        <v>2213.51</v>
      </c>
      <c r="E55" s="7">
        <v>207.118</v>
      </c>
      <c r="F55" s="7">
        <v>807.8050000000001</v>
      </c>
      <c r="G55" s="7">
        <v>1014.923</v>
      </c>
      <c r="H55" s="8">
        <v>7.511108342676782</v>
      </c>
      <c r="I55" s="8">
        <v>-60.026711373661335</v>
      </c>
      <c r="J55" s="9">
        <v>-54.14870499794444</v>
      </c>
    </row>
    <row r="56" spans="1:10" ht="14.25">
      <c r="A56" s="10" t="s">
        <v>44</v>
      </c>
      <c r="B56" s="3">
        <v>680.453</v>
      </c>
      <c r="C56" s="3">
        <v>6.45</v>
      </c>
      <c r="D56" s="3">
        <v>686.903</v>
      </c>
      <c r="E56" s="3">
        <v>1132.4499999999998</v>
      </c>
      <c r="F56" s="3">
        <v>63.747</v>
      </c>
      <c r="G56" s="3">
        <v>1196.197</v>
      </c>
      <c r="H56" s="4">
        <v>66.42589569007703</v>
      </c>
      <c r="I56" s="4">
        <v>888.3255813953488</v>
      </c>
      <c r="J56" s="5">
        <v>74.1435108013795</v>
      </c>
    </row>
    <row r="57" spans="1:10" ht="14.25">
      <c r="A57" s="6" t="s">
        <v>45</v>
      </c>
      <c r="B57" s="7">
        <v>0</v>
      </c>
      <c r="C57" s="7">
        <v>0</v>
      </c>
      <c r="D57" s="7">
        <v>0</v>
      </c>
      <c r="E57" s="42">
        <v>0.288</v>
      </c>
      <c r="F57" s="42">
        <v>0.248</v>
      </c>
      <c r="G57" s="7">
        <v>0.536</v>
      </c>
      <c r="H57" s="8">
        <v>0</v>
      </c>
      <c r="I57" s="8">
        <v>0</v>
      </c>
      <c r="J57" s="9">
        <v>0</v>
      </c>
    </row>
    <row r="58" spans="1:10" ht="14.25">
      <c r="A58" s="10" t="s">
        <v>46</v>
      </c>
      <c r="B58" s="3">
        <v>11460.752</v>
      </c>
      <c r="C58" s="3">
        <v>13.232999999999999</v>
      </c>
      <c r="D58" s="3">
        <v>11473.985</v>
      </c>
      <c r="E58" s="3">
        <v>13523.839</v>
      </c>
      <c r="F58" s="3">
        <v>63.622</v>
      </c>
      <c r="G58" s="3">
        <v>13587.461</v>
      </c>
      <c r="H58" s="4">
        <v>18.00132312434646</v>
      </c>
      <c r="I58" s="4">
        <v>380.78289125670676</v>
      </c>
      <c r="J58" s="5">
        <v>18.419720785760124</v>
      </c>
    </row>
    <row r="59" spans="1:10" ht="14.25">
      <c r="A59" s="6" t="s">
        <v>75</v>
      </c>
      <c r="B59" s="7">
        <v>245.60900000000004</v>
      </c>
      <c r="C59" s="7">
        <v>513.5219999999999</v>
      </c>
      <c r="D59" s="7">
        <v>759.131</v>
      </c>
      <c r="E59" s="7">
        <v>315.15200000000004</v>
      </c>
      <c r="F59" s="7">
        <v>998.595</v>
      </c>
      <c r="G59" s="7">
        <v>1313.747</v>
      </c>
      <c r="H59" s="8">
        <v>28.314516161867033</v>
      </c>
      <c r="I59" s="8">
        <v>94.46002313435454</v>
      </c>
      <c r="J59" s="9">
        <v>73.05932704632009</v>
      </c>
    </row>
    <row r="60" spans="1:10" ht="14.25">
      <c r="A60" s="10" t="s">
        <v>76</v>
      </c>
      <c r="B60" s="3">
        <v>133.19</v>
      </c>
      <c r="C60" s="3">
        <v>1765.607</v>
      </c>
      <c r="D60" s="3">
        <v>1898.797</v>
      </c>
      <c r="E60" s="3">
        <v>238.492</v>
      </c>
      <c r="F60" s="3">
        <v>1874.94</v>
      </c>
      <c r="G60" s="3">
        <v>2113.4320000000002</v>
      </c>
      <c r="H60" s="4">
        <v>79.06149110293566</v>
      </c>
      <c r="I60" s="4">
        <v>6.192374633766183</v>
      </c>
      <c r="J60" s="5">
        <v>11.30373599705499</v>
      </c>
    </row>
    <row r="61" spans="1:10" ht="14.25">
      <c r="A61" s="11" t="s">
        <v>47</v>
      </c>
      <c r="B61" s="22">
        <f>+B62-SUM(B6+B10+B32+B20+B59+B60+B5)</f>
        <v>422099.1869999999</v>
      </c>
      <c r="C61" s="22">
        <f>+C62-SUM(C6+C10+C32+C20+C59+C60+C5)</f>
        <v>613475.5659999996</v>
      </c>
      <c r="D61" s="22">
        <f>+D62-SUM(D6+D10+D32+D20+D59+D60+D5)</f>
        <v>1035574.7529999986</v>
      </c>
      <c r="E61" s="22">
        <f>+E62-SUM(E6+E10+E32+E20+E59+E60+E5)</f>
        <v>461319.8015899998</v>
      </c>
      <c r="F61" s="22">
        <f>+F62-SUM(F6+F10+F32+F20+F59+F60+F5)</f>
        <v>605045.8597000022</v>
      </c>
      <c r="G61" s="22">
        <f>+G62-SUM(G6+G10+G32+G20+G59+G60+G5)</f>
        <v>1066365.6612900002</v>
      </c>
      <c r="H61" s="23">
        <f>+_xlfn.IFERROR(((E61-B61)/B61)*100,0)</f>
        <v>9.291800552555886</v>
      </c>
      <c r="I61" s="23">
        <f>+_xlfn.IFERROR(((F61-C61)/C61)*100,0)</f>
        <v>-1.3740899829085296</v>
      </c>
      <c r="J61" s="23">
        <f>+_xlfn.IFERROR(((G61-D61)/D61)*100,0)</f>
        <v>2.9733158519751597</v>
      </c>
    </row>
    <row r="62" spans="1:10" ht="14.25">
      <c r="A62" s="14" t="s">
        <v>48</v>
      </c>
      <c r="B62" s="24">
        <f>SUM(B4:B60)</f>
        <v>731075.9589999999</v>
      </c>
      <c r="C62" s="24">
        <f>SUM(C4:C60)</f>
        <v>3119084.4359999993</v>
      </c>
      <c r="D62" s="24">
        <f>SUM(D4:D60)</f>
        <v>3850160.3949999986</v>
      </c>
      <c r="E62" s="24">
        <f>SUM(E4:E60)</f>
        <v>797092.1957300912</v>
      </c>
      <c r="F62" s="24">
        <f>SUM(F4:F60)</f>
        <v>3076504.2604806726</v>
      </c>
      <c r="G62" s="24">
        <f>SUM(G4:G60)</f>
        <v>3873596.4562107613</v>
      </c>
      <c r="H62" s="25">
        <f>+_xlfn.IFERROR(((E62-B62)/B62)*100,0)</f>
        <v>9.030010618922743</v>
      </c>
      <c r="I62" s="25">
        <f>+_xlfn.IFERROR(((F62-C62)/C62)*100,0)</f>
        <v>-1.3651498185772972</v>
      </c>
      <c r="J62" s="25">
        <f>+_xlfn.IFERROR(((G62-D62)/D62)*100,0)</f>
        <v>0.6087035033968428</v>
      </c>
    </row>
    <row r="63" spans="1:10" ht="14.25">
      <c r="A63" s="26"/>
      <c r="B63" s="27"/>
      <c r="C63" s="27"/>
      <c r="D63" s="27"/>
      <c r="E63" s="27"/>
      <c r="F63" s="27"/>
      <c r="G63" s="27"/>
      <c r="H63" s="27"/>
      <c r="I63" s="27"/>
      <c r="J63" s="28"/>
    </row>
    <row r="64" spans="1:10" ht="14.25">
      <c r="A64" s="26" t="s">
        <v>58</v>
      </c>
      <c r="B64" s="27"/>
      <c r="C64" s="27"/>
      <c r="D64" s="27"/>
      <c r="E64" s="27"/>
      <c r="F64" s="27"/>
      <c r="G64" s="27"/>
      <c r="H64" s="27"/>
      <c r="I64" s="27"/>
      <c r="J64" s="28"/>
    </row>
    <row r="65" spans="1:10" ht="15" thickBot="1">
      <c r="A65" s="29"/>
      <c r="B65" s="30"/>
      <c r="C65" s="30"/>
      <c r="D65" s="30"/>
      <c r="E65" s="30"/>
      <c r="F65" s="30"/>
      <c r="G65" s="30"/>
      <c r="H65" s="30"/>
      <c r="I65" s="30"/>
      <c r="J65" s="31"/>
    </row>
    <row r="66" spans="1:10" ht="45.75" customHeight="1">
      <c r="A66" s="64" t="s">
        <v>62</v>
      </c>
      <c r="B66" s="64"/>
      <c r="C66" s="64"/>
      <c r="D66" s="64"/>
      <c r="E66" s="64"/>
      <c r="F66" s="64"/>
      <c r="G66" s="64"/>
      <c r="H66" s="64"/>
      <c r="I66" s="64"/>
      <c r="J66" s="64"/>
    </row>
    <row r="67" ht="14.25">
      <c r="A67" s="39" t="s">
        <v>63</v>
      </c>
    </row>
    <row r="68" spans="2:7" ht="14.25">
      <c r="B68" s="37"/>
      <c r="C68" s="37"/>
      <c r="D68" s="37"/>
      <c r="E68" s="37"/>
      <c r="F68" s="37"/>
      <c r="G68" s="37"/>
    </row>
    <row r="69" spans="1:7" ht="14.25">
      <c r="A69" t="s">
        <v>80</v>
      </c>
      <c r="B69" s="37"/>
      <c r="C69" s="37"/>
      <c r="D69" s="37"/>
      <c r="E69" s="37"/>
      <c r="F69" s="37"/>
      <c r="G69" s="37"/>
    </row>
    <row r="70" spans="2:7" ht="14.25">
      <c r="B70" s="43"/>
      <c r="C70" s="43"/>
      <c r="D70" s="43"/>
      <c r="E70" s="43"/>
      <c r="F70" s="43"/>
      <c r="G70" s="43"/>
    </row>
    <row r="71" spans="2:7" ht="14.25">
      <c r="B71" s="43"/>
      <c r="C71" s="43"/>
      <c r="D71" s="43"/>
      <c r="E71" s="43"/>
      <c r="F71" s="43"/>
      <c r="G71" s="43"/>
    </row>
  </sheetData>
  <sheetProtection/>
  <mergeCells count="6">
    <mergeCell ref="A66:J66"/>
    <mergeCell ref="A1:J1"/>
    <mergeCell ref="A2:A3"/>
    <mergeCell ref="B2:D2"/>
    <mergeCell ref="E2:G2"/>
    <mergeCell ref="H2:J2"/>
  </mergeCells>
  <conditionalFormatting sqref="B4:J60">
    <cfRule type="cellIs" priority="1"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3" r:id="rId1"/>
</worksheet>
</file>

<file path=xl/worksheets/sheet5.xml><?xml version="1.0" encoding="utf-8"?>
<worksheet xmlns="http://schemas.openxmlformats.org/spreadsheetml/2006/main" xmlns:r="http://schemas.openxmlformats.org/officeDocument/2006/relationships">
  <dimension ref="A1:J71"/>
  <sheetViews>
    <sheetView zoomScale="80" zoomScaleNormal="80" zoomScalePageLayoutView="0" workbookViewId="0" topLeftCell="A19">
      <selection activeCell="A49" sqref="A49:IV49"/>
    </sheetView>
  </sheetViews>
  <sheetFormatPr defaultColWidth="9.140625" defaultRowHeight="15"/>
  <cols>
    <col min="1" max="1" width="35.57421875" style="44" customWidth="1"/>
    <col min="2" max="10" width="14.28125" style="44" customWidth="1"/>
    <col min="11" max="16384" width="9.140625" style="44" customWidth="1"/>
  </cols>
  <sheetData>
    <row r="1" spans="1:10" ht="18" customHeight="1">
      <c r="A1" s="65" t="s">
        <v>77</v>
      </c>
      <c r="B1" s="66"/>
      <c r="C1" s="66"/>
      <c r="D1" s="66"/>
      <c r="E1" s="66"/>
      <c r="F1" s="66"/>
      <c r="G1" s="66"/>
      <c r="H1" s="66"/>
      <c r="I1" s="66"/>
      <c r="J1" s="67"/>
    </row>
    <row r="2" spans="1:10" ht="30" customHeight="1">
      <c r="A2" s="79" t="s">
        <v>1</v>
      </c>
      <c r="B2" s="70" t="s">
        <v>78</v>
      </c>
      <c r="C2" s="70"/>
      <c r="D2" s="70"/>
      <c r="E2" s="70" t="s">
        <v>79</v>
      </c>
      <c r="F2" s="70"/>
      <c r="G2" s="70"/>
      <c r="H2" s="71" t="s">
        <v>65</v>
      </c>
      <c r="I2" s="71"/>
      <c r="J2" s="72"/>
    </row>
    <row r="3" spans="1:10" ht="14.25">
      <c r="A3" s="80"/>
      <c r="B3" s="1" t="s">
        <v>2</v>
      </c>
      <c r="C3" s="1" t="s">
        <v>3</v>
      </c>
      <c r="D3" s="1" t="s">
        <v>4</v>
      </c>
      <c r="E3" s="1" t="s">
        <v>2</v>
      </c>
      <c r="F3" s="1" t="s">
        <v>3</v>
      </c>
      <c r="G3" s="1" t="s">
        <v>4</v>
      </c>
      <c r="H3" s="1" t="s">
        <v>2</v>
      </c>
      <c r="I3" s="1" t="s">
        <v>3</v>
      </c>
      <c r="J3" s="2" t="s">
        <v>4</v>
      </c>
    </row>
    <row r="4" spans="1:10" ht="14.25">
      <c r="A4" s="10" t="s">
        <v>5</v>
      </c>
      <c r="B4" s="49">
        <v>249.553</v>
      </c>
      <c r="C4" s="49">
        <v>58293.42199999999</v>
      </c>
      <c r="D4" s="49">
        <f>+B4+C4</f>
        <v>58542.97499999999</v>
      </c>
      <c r="E4" s="49">
        <v>0</v>
      </c>
      <c r="F4" s="49">
        <v>0</v>
      </c>
      <c r="G4" s="49">
        <v>0</v>
      </c>
      <c r="H4" s="4">
        <f aca="true" t="shared" si="0" ref="H4:H59">+_xlfn.IFERROR(((E4-B4)/B4)*100,0)</f>
        <v>-100</v>
      </c>
      <c r="I4" s="4">
        <f aca="true" t="shared" si="1" ref="I4:I59">+_xlfn.IFERROR(((F4-C4)/C4)*100,0)</f>
        <v>-100</v>
      </c>
      <c r="J4" s="5">
        <f aca="true" t="shared" si="2" ref="J4:J59">+_xlfn.IFERROR(((G4-D4)/D4)*100,0)</f>
        <v>-100</v>
      </c>
    </row>
    <row r="5" spans="1:10" ht="14.25">
      <c r="A5" s="6" t="s">
        <v>70</v>
      </c>
      <c r="B5" s="50">
        <v>42081.634999999995</v>
      </c>
      <c r="C5" s="50">
        <v>1328070.9719999994</v>
      </c>
      <c r="D5" s="7">
        <f>+B5+C5</f>
        <v>1370152.6069999994</v>
      </c>
      <c r="E5" s="50">
        <v>52987.53139999882</v>
      </c>
      <c r="F5" s="50">
        <v>1251495.7458300116</v>
      </c>
      <c r="G5" s="50">
        <v>1304483.2772300104</v>
      </c>
      <c r="H5" s="8">
        <f t="shared" si="0"/>
        <v>25.916047225823874</v>
      </c>
      <c r="I5" s="8">
        <f t="shared" si="1"/>
        <v>-5.76589864430738</v>
      </c>
      <c r="J5" s="9">
        <f t="shared" si="2"/>
        <v>-4.792847850267896</v>
      </c>
    </row>
    <row r="6" spans="1:10" ht="14.25">
      <c r="A6" s="10" t="s">
        <v>71</v>
      </c>
      <c r="B6" s="49">
        <v>5387.293999999998</v>
      </c>
      <c r="C6" s="49">
        <v>35813.594999999994</v>
      </c>
      <c r="D6" s="53">
        <f aca="true" t="shared" si="3" ref="D6:D60">+B6+C6</f>
        <v>41200.888999999996</v>
      </c>
      <c r="E6" s="49">
        <v>8633.985137699256</v>
      </c>
      <c r="F6" s="49">
        <v>38026.333148270925</v>
      </c>
      <c r="G6" s="49">
        <v>46660.31828597018</v>
      </c>
      <c r="H6" s="4">
        <f t="shared" si="0"/>
        <v>60.26571294789663</v>
      </c>
      <c r="I6" s="4">
        <f t="shared" si="1"/>
        <v>6.178486544763049</v>
      </c>
      <c r="J6" s="5">
        <f t="shared" si="2"/>
        <v>13.250756035798602</v>
      </c>
    </row>
    <row r="7" spans="1:10" ht="14.25">
      <c r="A7" s="6" t="s">
        <v>6</v>
      </c>
      <c r="B7" s="50">
        <v>8181.883000000001</v>
      </c>
      <c r="C7" s="50">
        <v>4395.608000000002</v>
      </c>
      <c r="D7" s="7">
        <f t="shared" si="3"/>
        <v>12577.491000000002</v>
      </c>
      <c r="E7" s="50">
        <v>8010</v>
      </c>
      <c r="F7" s="50">
        <v>2056</v>
      </c>
      <c r="G7" s="50">
        <v>10066</v>
      </c>
      <c r="H7" s="41">
        <f t="shared" si="0"/>
        <v>-2.100775579411252</v>
      </c>
      <c r="I7" s="8">
        <f t="shared" si="1"/>
        <v>-53.22603835464857</v>
      </c>
      <c r="J7" s="9">
        <f t="shared" si="2"/>
        <v>-19.968139909621097</v>
      </c>
    </row>
    <row r="8" spans="1:10" ht="14.25">
      <c r="A8" s="10" t="s">
        <v>7</v>
      </c>
      <c r="B8" s="49">
        <v>21138.041</v>
      </c>
      <c r="C8" s="49">
        <v>3328.371</v>
      </c>
      <c r="D8" s="53">
        <f t="shared" si="3"/>
        <v>24466.412</v>
      </c>
      <c r="E8" s="49">
        <v>22994.919</v>
      </c>
      <c r="F8" s="49">
        <v>2446.0969999999998</v>
      </c>
      <c r="G8" s="49">
        <v>25441.016000000003</v>
      </c>
      <c r="H8" s="4">
        <f t="shared" si="0"/>
        <v>8.784532114399818</v>
      </c>
      <c r="I8" s="4">
        <f t="shared" si="1"/>
        <v>-26.507681986172827</v>
      </c>
      <c r="J8" s="5">
        <f t="shared" si="2"/>
        <v>3.9834365578410234</v>
      </c>
    </row>
    <row r="9" spans="1:10" ht="14.25">
      <c r="A9" s="6" t="s">
        <v>8</v>
      </c>
      <c r="B9" s="50">
        <v>5551.882000000001</v>
      </c>
      <c r="C9" s="50">
        <v>5286.9910000000045</v>
      </c>
      <c r="D9" s="7">
        <f t="shared" si="3"/>
        <v>10838.873000000007</v>
      </c>
      <c r="E9" s="50">
        <v>5575.704</v>
      </c>
      <c r="F9" s="50">
        <v>2978.3787</v>
      </c>
      <c r="G9" s="50">
        <v>8554.082699999999</v>
      </c>
      <c r="H9" s="8">
        <f t="shared" si="0"/>
        <v>0.42907972467711475</v>
      </c>
      <c r="I9" s="8">
        <f t="shared" si="1"/>
        <v>-43.66590183338694</v>
      </c>
      <c r="J9" s="9">
        <f t="shared" si="2"/>
        <v>-21.07959286911108</v>
      </c>
    </row>
    <row r="10" spans="1:10" ht="14.25">
      <c r="A10" s="10" t="s">
        <v>72</v>
      </c>
      <c r="B10" s="49">
        <v>1.2610000000000001</v>
      </c>
      <c r="C10" s="49">
        <v>0</v>
      </c>
      <c r="D10" s="53">
        <f t="shared" si="3"/>
        <v>1.2610000000000001</v>
      </c>
      <c r="E10" s="49">
        <v>0</v>
      </c>
      <c r="F10" s="49">
        <v>0</v>
      </c>
      <c r="G10" s="49">
        <v>0</v>
      </c>
      <c r="H10" s="4">
        <f t="shared" si="0"/>
        <v>-100</v>
      </c>
      <c r="I10" s="4">
        <f t="shared" si="1"/>
        <v>0</v>
      </c>
      <c r="J10" s="5">
        <f t="shared" si="2"/>
        <v>-100</v>
      </c>
    </row>
    <row r="11" spans="1:10" ht="14.25">
      <c r="A11" s="6" t="s">
        <v>9</v>
      </c>
      <c r="B11" s="50">
        <v>73.544</v>
      </c>
      <c r="C11" s="50">
        <v>97.17699999999999</v>
      </c>
      <c r="D11" s="7">
        <f t="shared" si="3"/>
        <v>170.721</v>
      </c>
      <c r="E11" s="50">
        <v>80.44</v>
      </c>
      <c r="F11" s="48">
        <v>0.326</v>
      </c>
      <c r="G11" s="50">
        <v>80.76599999999999</v>
      </c>
      <c r="H11" s="8">
        <f t="shared" si="0"/>
        <v>9.376699662786905</v>
      </c>
      <c r="I11" s="8">
        <f t="shared" si="1"/>
        <v>-99.66452967265917</v>
      </c>
      <c r="J11" s="9">
        <f t="shared" si="2"/>
        <v>-52.69123306447362</v>
      </c>
    </row>
    <row r="12" spans="1:10" ht="14.25">
      <c r="A12" s="10" t="s">
        <v>10</v>
      </c>
      <c r="B12" s="49">
        <v>245.458</v>
      </c>
      <c r="C12" s="49">
        <v>35.557</v>
      </c>
      <c r="D12" s="53">
        <f t="shared" si="3"/>
        <v>281.015</v>
      </c>
      <c r="E12" s="49">
        <v>219.61899999999997</v>
      </c>
      <c r="F12" s="47">
        <v>0.102</v>
      </c>
      <c r="G12" s="49">
        <v>219.72099999999998</v>
      </c>
      <c r="H12" s="4">
        <f t="shared" si="0"/>
        <v>-10.526851844307387</v>
      </c>
      <c r="I12" s="4">
        <f t="shared" si="1"/>
        <v>-99.71313665382344</v>
      </c>
      <c r="J12" s="5">
        <f t="shared" si="2"/>
        <v>-21.81164706510329</v>
      </c>
    </row>
    <row r="13" spans="1:10" ht="14.25">
      <c r="A13" s="6" t="s">
        <v>11</v>
      </c>
      <c r="B13" s="50">
        <v>6069.693</v>
      </c>
      <c r="C13" s="50">
        <v>1511.4019999999998</v>
      </c>
      <c r="D13" s="7">
        <f t="shared" si="3"/>
        <v>7581.095</v>
      </c>
      <c r="E13" s="50">
        <v>4642.27116</v>
      </c>
      <c r="F13" s="50">
        <v>332.78899999999993</v>
      </c>
      <c r="G13" s="50">
        <v>4975.06016</v>
      </c>
      <c r="H13" s="8">
        <f t="shared" si="0"/>
        <v>-23.517199963820246</v>
      </c>
      <c r="I13" s="8">
        <f t="shared" si="1"/>
        <v>-77.98143710276948</v>
      </c>
      <c r="J13" s="9">
        <f t="shared" si="2"/>
        <v>-34.37544101478744</v>
      </c>
    </row>
    <row r="14" spans="1:10" ht="14.25">
      <c r="A14" s="10" t="s">
        <v>12</v>
      </c>
      <c r="B14" s="49">
        <v>791.7339999999997</v>
      </c>
      <c r="C14" s="49">
        <v>62.85099999999999</v>
      </c>
      <c r="D14" s="53">
        <f t="shared" si="3"/>
        <v>854.5849999999997</v>
      </c>
      <c r="E14" s="49">
        <v>694.4269999999999</v>
      </c>
      <c r="F14" s="49">
        <v>30.109</v>
      </c>
      <c r="G14" s="49">
        <v>724.536</v>
      </c>
      <c r="H14" s="4">
        <f t="shared" si="0"/>
        <v>-12.290365198412575</v>
      </c>
      <c r="I14" s="4">
        <f t="shared" si="1"/>
        <v>-52.09463652129639</v>
      </c>
      <c r="J14" s="5">
        <f t="shared" si="2"/>
        <v>-15.217795772216899</v>
      </c>
    </row>
    <row r="15" spans="1:10" ht="14.25">
      <c r="A15" s="6" t="s">
        <v>13</v>
      </c>
      <c r="B15" s="50">
        <v>200.35899999999998</v>
      </c>
      <c r="C15" s="50">
        <v>0</v>
      </c>
      <c r="D15" s="7">
        <f t="shared" si="3"/>
        <v>200.35899999999998</v>
      </c>
      <c r="E15" s="50">
        <v>14.085</v>
      </c>
      <c r="F15" s="50">
        <v>0</v>
      </c>
      <c r="G15" s="50">
        <v>14.085</v>
      </c>
      <c r="H15" s="8">
        <f t="shared" si="0"/>
        <v>-92.9701186370465</v>
      </c>
      <c r="I15" s="8">
        <f t="shared" si="1"/>
        <v>0</v>
      </c>
      <c r="J15" s="9">
        <f t="shared" si="2"/>
        <v>-92.9701186370465</v>
      </c>
    </row>
    <row r="16" spans="1:10" ht="14.25">
      <c r="A16" s="10" t="s">
        <v>14</v>
      </c>
      <c r="B16" s="49">
        <v>1396.1960000000004</v>
      </c>
      <c r="C16" s="49">
        <v>49.38500000000001</v>
      </c>
      <c r="D16" s="53">
        <f t="shared" si="3"/>
        <v>1445.5810000000004</v>
      </c>
      <c r="E16" s="49">
        <v>1547.201</v>
      </c>
      <c r="F16" s="49">
        <v>61.99</v>
      </c>
      <c r="G16" s="49">
        <v>1609.191</v>
      </c>
      <c r="H16" s="4">
        <f t="shared" si="0"/>
        <v>10.815458574584056</v>
      </c>
      <c r="I16" s="4">
        <f t="shared" si="1"/>
        <v>25.523944517566033</v>
      </c>
      <c r="J16" s="5">
        <f t="shared" si="2"/>
        <v>11.31794067575595</v>
      </c>
    </row>
    <row r="17" spans="1:10" ht="14.25">
      <c r="A17" s="6" t="s">
        <v>15</v>
      </c>
      <c r="B17" s="50">
        <v>135.897</v>
      </c>
      <c r="C17" s="50">
        <v>0</v>
      </c>
      <c r="D17" s="7">
        <f t="shared" si="3"/>
        <v>135.897</v>
      </c>
      <c r="E17" s="50">
        <v>93.939</v>
      </c>
      <c r="F17" s="50">
        <v>0</v>
      </c>
      <c r="G17" s="50">
        <v>93.939</v>
      </c>
      <c r="H17" s="8">
        <f t="shared" si="0"/>
        <v>-30.874853749530896</v>
      </c>
      <c r="I17" s="8">
        <f t="shared" si="1"/>
        <v>0</v>
      </c>
      <c r="J17" s="9">
        <f t="shared" si="2"/>
        <v>-30.874853749530896</v>
      </c>
    </row>
    <row r="18" spans="1:10" ht="14.25">
      <c r="A18" s="10" t="s">
        <v>16</v>
      </c>
      <c r="B18" s="49">
        <v>10.920000000000002</v>
      </c>
      <c r="C18" s="49">
        <v>0</v>
      </c>
      <c r="D18" s="53">
        <f t="shared" si="3"/>
        <v>10.920000000000002</v>
      </c>
      <c r="E18" s="49">
        <v>18.436</v>
      </c>
      <c r="F18" s="49">
        <v>0</v>
      </c>
      <c r="G18" s="49">
        <v>18.436</v>
      </c>
      <c r="H18" s="4">
        <f t="shared" si="0"/>
        <v>68.8278388278388</v>
      </c>
      <c r="I18" s="40">
        <f t="shared" si="1"/>
        <v>0</v>
      </c>
      <c r="J18" s="5">
        <f t="shared" si="2"/>
        <v>68.8278388278388</v>
      </c>
    </row>
    <row r="19" spans="1:10" ht="14.25">
      <c r="A19" s="6" t="s">
        <v>17</v>
      </c>
      <c r="B19" s="50">
        <v>30.398000000000007</v>
      </c>
      <c r="C19" s="50">
        <v>0</v>
      </c>
      <c r="D19" s="7">
        <f t="shared" si="3"/>
        <v>30.398000000000007</v>
      </c>
      <c r="E19" s="50">
        <v>4.339</v>
      </c>
      <c r="F19" s="50">
        <v>0</v>
      </c>
      <c r="G19" s="50">
        <v>4.339</v>
      </c>
      <c r="H19" s="8">
        <f t="shared" si="0"/>
        <v>-85.72603460753997</v>
      </c>
      <c r="I19" s="8">
        <f t="shared" si="1"/>
        <v>0</v>
      </c>
      <c r="J19" s="9">
        <f t="shared" si="2"/>
        <v>-85.72603460753997</v>
      </c>
    </row>
    <row r="20" spans="1:10" ht="14.25">
      <c r="A20" s="10" t="s">
        <v>73</v>
      </c>
      <c r="B20" s="49"/>
      <c r="C20" s="49"/>
      <c r="D20" s="53"/>
      <c r="E20" s="49">
        <v>0</v>
      </c>
      <c r="F20" s="49">
        <v>0</v>
      </c>
      <c r="G20" s="49">
        <v>0</v>
      </c>
      <c r="H20" s="4">
        <f t="shared" si="0"/>
        <v>0</v>
      </c>
      <c r="I20" s="4">
        <f t="shared" si="1"/>
        <v>0</v>
      </c>
      <c r="J20" s="5">
        <f t="shared" si="2"/>
        <v>0</v>
      </c>
    </row>
    <row r="21" spans="1:10" ht="14.25">
      <c r="A21" s="6" t="s">
        <v>18</v>
      </c>
      <c r="B21" s="50">
        <v>0.132</v>
      </c>
      <c r="C21" s="50">
        <v>0</v>
      </c>
      <c r="D21" s="42">
        <f t="shared" si="3"/>
        <v>0.132</v>
      </c>
      <c r="E21" s="50">
        <v>1.989</v>
      </c>
      <c r="F21" s="50">
        <v>0</v>
      </c>
      <c r="G21" s="50">
        <v>1.989</v>
      </c>
      <c r="H21" s="8">
        <f t="shared" si="0"/>
        <v>1406.8181818181818</v>
      </c>
      <c r="I21" s="8">
        <f t="shared" si="1"/>
        <v>0</v>
      </c>
      <c r="J21" s="9">
        <f t="shared" si="2"/>
        <v>1406.8181818181818</v>
      </c>
    </row>
    <row r="22" spans="1:10" ht="14.25">
      <c r="A22" s="10" t="s">
        <v>19</v>
      </c>
      <c r="B22" s="49"/>
      <c r="C22" s="49"/>
      <c r="D22" s="53"/>
      <c r="E22" s="49">
        <v>0</v>
      </c>
      <c r="F22" s="49">
        <v>0</v>
      </c>
      <c r="G22" s="49">
        <v>0</v>
      </c>
      <c r="H22" s="4">
        <f t="shared" si="0"/>
        <v>0</v>
      </c>
      <c r="I22" s="4">
        <f t="shared" si="1"/>
        <v>0</v>
      </c>
      <c r="J22" s="5">
        <f t="shared" si="2"/>
        <v>0</v>
      </c>
    </row>
    <row r="23" spans="1:10" ht="14.25">
      <c r="A23" s="6" t="s">
        <v>20</v>
      </c>
      <c r="B23" s="50">
        <v>576.57</v>
      </c>
      <c r="C23" s="50">
        <v>0</v>
      </c>
      <c r="D23" s="7">
        <f t="shared" si="3"/>
        <v>576.57</v>
      </c>
      <c r="E23" s="50">
        <v>1012.1089999999999</v>
      </c>
      <c r="F23" s="50">
        <v>0</v>
      </c>
      <c r="G23" s="50">
        <v>1012.1089999999999</v>
      </c>
      <c r="H23" s="8">
        <f t="shared" si="0"/>
        <v>75.5396569367119</v>
      </c>
      <c r="I23" s="8">
        <f t="shared" si="1"/>
        <v>0</v>
      </c>
      <c r="J23" s="9">
        <f t="shared" si="2"/>
        <v>75.5396569367119</v>
      </c>
    </row>
    <row r="24" spans="1:10" ht="14.25">
      <c r="A24" s="10" t="s">
        <v>21</v>
      </c>
      <c r="B24" s="49">
        <v>7.356</v>
      </c>
      <c r="C24" s="49">
        <v>0</v>
      </c>
      <c r="D24" s="53">
        <f t="shared" si="3"/>
        <v>7.356</v>
      </c>
      <c r="E24" s="49">
        <v>1.123</v>
      </c>
      <c r="F24" s="49">
        <v>0</v>
      </c>
      <c r="G24" s="49">
        <v>1.123</v>
      </c>
      <c r="H24" s="4">
        <f t="shared" si="0"/>
        <v>-84.73355084284937</v>
      </c>
      <c r="I24" s="4">
        <f t="shared" si="1"/>
        <v>0</v>
      </c>
      <c r="J24" s="5">
        <f t="shared" si="2"/>
        <v>-84.73355084284937</v>
      </c>
    </row>
    <row r="25" spans="1:10" ht="14.25">
      <c r="A25" s="6" t="s">
        <v>22</v>
      </c>
      <c r="B25" s="50">
        <v>1.6989999999999998</v>
      </c>
      <c r="C25" s="50">
        <v>121.20299999999999</v>
      </c>
      <c r="D25" s="7">
        <f t="shared" si="3"/>
        <v>122.90199999999999</v>
      </c>
      <c r="E25" s="50">
        <v>0</v>
      </c>
      <c r="F25" s="50">
        <v>0</v>
      </c>
      <c r="G25" s="50">
        <v>0</v>
      </c>
      <c r="H25" s="8">
        <f t="shared" si="0"/>
        <v>-100</v>
      </c>
      <c r="I25" s="8">
        <f t="shared" si="1"/>
        <v>-100</v>
      </c>
      <c r="J25" s="9">
        <f t="shared" si="2"/>
        <v>-100</v>
      </c>
    </row>
    <row r="26" spans="1:10" ht="14.25">
      <c r="A26" s="10" t="s">
        <v>23</v>
      </c>
      <c r="B26" s="49">
        <v>3.5460000000000003</v>
      </c>
      <c r="C26" s="49">
        <v>0</v>
      </c>
      <c r="D26" s="53">
        <f t="shared" si="3"/>
        <v>3.5460000000000003</v>
      </c>
      <c r="E26" s="51">
        <v>0.024</v>
      </c>
      <c r="F26" s="49">
        <v>0</v>
      </c>
      <c r="G26" s="51">
        <v>0.024</v>
      </c>
      <c r="H26" s="4">
        <f t="shared" si="0"/>
        <v>-99.32318104906938</v>
      </c>
      <c r="I26" s="4">
        <f t="shared" si="1"/>
        <v>0</v>
      </c>
      <c r="J26" s="5">
        <f t="shared" si="2"/>
        <v>-99.32318104906938</v>
      </c>
    </row>
    <row r="27" spans="1:10" ht="14.25">
      <c r="A27" s="6" t="s">
        <v>24</v>
      </c>
      <c r="B27" s="50"/>
      <c r="C27" s="50"/>
      <c r="D27" s="54"/>
      <c r="E27" s="50">
        <v>0</v>
      </c>
      <c r="F27" s="50">
        <v>0</v>
      </c>
      <c r="G27" s="50">
        <v>0</v>
      </c>
      <c r="H27" s="8">
        <f t="shared" si="0"/>
        <v>0</v>
      </c>
      <c r="I27" s="8">
        <f t="shared" si="1"/>
        <v>0</v>
      </c>
      <c r="J27" s="9">
        <f t="shared" si="2"/>
        <v>0</v>
      </c>
    </row>
    <row r="28" spans="1:10" ht="14.25">
      <c r="A28" s="10" t="s">
        <v>25</v>
      </c>
      <c r="B28" s="49">
        <v>223.59699999999998</v>
      </c>
      <c r="C28" s="49">
        <v>0</v>
      </c>
      <c r="D28" s="53">
        <f t="shared" si="3"/>
        <v>223.59699999999998</v>
      </c>
      <c r="E28" s="49">
        <v>334.033</v>
      </c>
      <c r="F28" s="49">
        <v>0</v>
      </c>
      <c r="G28" s="49">
        <v>334.033</v>
      </c>
      <c r="H28" s="4">
        <f t="shared" si="0"/>
        <v>49.39064477609272</v>
      </c>
      <c r="I28" s="4">
        <f t="shared" si="1"/>
        <v>0</v>
      </c>
      <c r="J28" s="5">
        <f t="shared" si="2"/>
        <v>49.39064477609272</v>
      </c>
    </row>
    <row r="29" spans="1:10" ht="14.25">
      <c r="A29" s="6" t="s">
        <v>26</v>
      </c>
      <c r="B29" s="50">
        <v>663.4419999999998</v>
      </c>
      <c r="C29" s="50">
        <v>55.419000000000004</v>
      </c>
      <c r="D29" s="7">
        <f t="shared" si="3"/>
        <v>718.8609999999998</v>
      </c>
      <c r="E29" s="50">
        <v>1294.858</v>
      </c>
      <c r="F29" s="50">
        <v>2.6550000000000002</v>
      </c>
      <c r="G29" s="50">
        <v>1297.513</v>
      </c>
      <c r="H29" s="8">
        <f t="shared" si="0"/>
        <v>95.17275059462627</v>
      </c>
      <c r="I29" s="8">
        <f t="shared" si="1"/>
        <v>-95.20922427326369</v>
      </c>
      <c r="J29" s="9">
        <f t="shared" si="2"/>
        <v>80.49567301606297</v>
      </c>
    </row>
    <row r="30" spans="1:10" ht="14.25">
      <c r="A30" s="10" t="s">
        <v>27</v>
      </c>
      <c r="B30" s="49">
        <v>156.24399999999997</v>
      </c>
      <c r="C30" s="49">
        <v>0.09</v>
      </c>
      <c r="D30" s="53">
        <f t="shared" si="3"/>
        <v>156.33399999999997</v>
      </c>
      <c r="E30" s="49">
        <v>117.87899999999999</v>
      </c>
      <c r="F30" s="49">
        <v>0</v>
      </c>
      <c r="G30" s="49">
        <v>117.87899999999999</v>
      </c>
      <c r="H30" s="4">
        <f t="shared" si="0"/>
        <v>-24.55454289444714</v>
      </c>
      <c r="I30" s="4">
        <f t="shared" si="1"/>
        <v>-100</v>
      </c>
      <c r="J30" s="5">
        <f t="shared" si="2"/>
        <v>-24.597976128033565</v>
      </c>
    </row>
    <row r="31" spans="1:10" ht="14.25">
      <c r="A31" s="6" t="s">
        <v>64</v>
      </c>
      <c r="B31" s="50">
        <v>54.099000000000004</v>
      </c>
      <c r="C31" s="50">
        <v>0</v>
      </c>
      <c r="D31" s="7">
        <f t="shared" si="3"/>
        <v>54.099000000000004</v>
      </c>
      <c r="E31" s="50">
        <v>46.67199999999999</v>
      </c>
      <c r="F31" s="50">
        <v>0</v>
      </c>
      <c r="G31" s="50">
        <v>46.67199999999999</v>
      </c>
      <c r="H31" s="8">
        <f t="shared" si="0"/>
        <v>-13.728534723377535</v>
      </c>
      <c r="I31" s="8">
        <f t="shared" si="1"/>
        <v>0</v>
      </c>
      <c r="J31" s="9">
        <f t="shared" si="2"/>
        <v>-13.728534723377535</v>
      </c>
    </row>
    <row r="32" spans="1:10" ht="14.25">
      <c r="A32" s="10" t="s">
        <v>74</v>
      </c>
      <c r="B32" s="49">
        <v>0</v>
      </c>
      <c r="C32" s="49">
        <v>0.646</v>
      </c>
      <c r="D32" s="55">
        <f t="shared" si="3"/>
        <v>0.646</v>
      </c>
      <c r="E32" s="52">
        <v>0</v>
      </c>
      <c r="F32" s="49">
        <v>0</v>
      </c>
      <c r="G32" s="49">
        <v>0</v>
      </c>
      <c r="H32" s="4">
        <f t="shared" si="0"/>
        <v>0</v>
      </c>
      <c r="I32" s="4">
        <f t="shared" si="1"/>
        <v>-100</v>
      </c>
      <c r="J32" s="5">
        <f t="shared" si="2"/>
        <v>-100</v>
      </c>
    </row>
    <row r="33" spans="1:10" ht="14.25">
      <c r="A33" s="6" t="s">
        <v>60</v>
      </c>
      <c r="B33" s="50">
        <v>0</v>
      </c>
      <c r="C33" s="50">
        <v>0</v>
      </c>
      <c r="D33" s="54">
        <f t="shared" si="3"/>
        <v>0</v>
      </c>
      <c r="E33" s="50">
        <v>0</v>
      </c>
      <c r="F33" s="50">
        <v>0</v>
      </c>
      <c r="G33" s="50">
        <v>0</v>
      </c>
      <c r="H33" s="8">
        <f t="shared" si="0"/>
        <v>0</v>
      </c>
      <c r="I33" s="8">
        <f t="shared" si="1"/>
        <v>0</v>
      </c>
      <c r="J33" s="9">
        <f t="shared" si="2"/>
        <v>0</v>
      </c>
    </row>
    <row r="34" spans="1:10" ht="14.25">
      <c r="A34" s="10" t="s">
        <v>28</v>
      </c>
      <c r="B34" s="49">
        <v>69.41700000000002</v>
      </c>
      <c r="C34" s="49">
        <v>1.44</v>
      </c>
      <c r="D34" s="56">
        <f t="shared" si="3"/>
        <v>70.85700000000001</v>
      </c>
      <c r="E34" s="49">
        <v>9.630999999999998</v>
      </c>
      <c r="F34" s="47">
        <v>0.24</v>
      </c>
      <c r="G34" s="49">
        <v>9.870999999999999</v>
      </c>
      <c r="H34" s="4">
        <f t="shared" si="0"/>
        <v>-86.12587694656929</v>
      </c>
      <c r="I34" s="4">
        <f t="shared" si="1"/>
        <v>-83.33333333333334</v>
      </c>
      <c r="J34" s="5">
        <f t="shared" si="2"/>
        <v>-86.06912513936521</v>
      </c>
    </row>
    <row r="35" spans="1:10" ht="14.25">
      <c r="A35" s="6" t="s">
        <v>59</v>
      </c>
      <c r="B35" s="50">
        <v>3.774</v>
      </c>
      <c r="C35" s="50">
        <v>0</v>
      </c>
      <c r="D35" s="7">
        <f t="shared" si="3"/>
        <v>3.774</v>
      </c>
      <c r="E35" s="50">
        <v>4.956999999999999</v>
      </c>
      <c r="F35" s="50">
        <v>0</v>
      </c>
      <c r="G35" s="50">
        <v>4.956999999999999</v>
      </c>
      <c r="H35" s="8">
        <f t="shared" si="0"/>
        <v>31.3460519342872</v>
      </c>
      <c r="I35" s="8">
        <f t="shared" si="1"/>
        <v>0</v>
      </c>
      <c r="J35" s="9">
        <f t="shared" si="2"/>
        <v>31.3460519342872</v>
      </c>
    </row>
    <row r="36" spans="1:10" ht="14.25">
      <c r="A36" s="10" t="s">
        <v>29</v>
      </c>
      <c r="B36" s="49">
        <v>2.0329999999999995</v>
      </c>
      <c r="C36" s="49">
        <v>0</v>
      </c>
      <c r="D36" s="53">
        <f t="shared" si="3"/>
        <v>2.0329999999999995</v>
      </c>
      <c r="E36" s="49">
        <v>2.043</v>
      </c>
      <c r="F36" s="49">
        <v>0</v>
      </c>
      <c r="G36" s="49">
        <v>2.043</v>
      </c>
      <c r="H36" s="4">
        <f t="shared" si="0"/>
        <v>0.49188391539599985</v>
      </c>
      <c r="I36" s="4">
        <f t="shared" si="1"/>
        <v>0</v>
      </c>
      <c r="J36" s="5">
        <f t="shared" si="2"/>
        <v>0.49188391539599985</v>
      </c>
    </row>
    <row r="37" spans="1:10" ht="14.25">
      <c r="A37" s="6" t="s">
        <v>30</v>
      </c>
      <c r="B37" s="50">
        <v>63.099</v>
      </c>
      <c r="C37" s="50">
        <v>0</v>
      </c>
      <c r="D37" s="7">
        <f t="shared" si="3"/>
        <v>63.099</v>
      </c>
      <c r="E37" s="50">
        <v>132.20600000000002</v>
      </c>
      <c r="F37" s="50">
        <v>0</v>
      </c>
      <c r="G37" s="50">
        <v>132.20600000000002</v>
      </c>
      <c r="H37" s="8">
        <f t="shared" si="0"/>
        <v>109.52154550785278</v>
      </c>
      <c r="I37" s="8">
        <f t="shared" si="1"/>
        <v>0</v>
      </c>
      <c r="J37" s="9">
        <f t="shared" si="2"/>
        <v>109.52154550785278</v>
      </c>
    </row>
    <row r="38" spans="1:10" ht="14.25">
      <c r="A38" s="10" t="s">
        <v>37</v>
      </c>
      <c r="B38" s="49">
        <v>22.466</v>
      </c>
      <c r="C38" s="49">
        <v>0</v>
      </c>
      <c r="D38" s="56">
        <f t="shared" si="3"/>
        <v>22.466</v>
      </c>
      <c r="E38" s="49">
        <v>3.7180000000000004</v>
      </c>
      <c r="F38" s="49">
        <v>0</v>
      </c>
      <c r="G38" s="49">
        <v>3.7180000000000004</v>
      </c>
      <c r="H38" s="4">
        <f t="shared" si="0"/>
        <v>-83.45054749399092</v>
      </c>
      <c r="I38" s="4">
        <f t="shared" si="1"/>
        <v>0</v>
      </c>
      <c r="J38" s="5">
        <f t="shared" si="2"/>
        <v>-83.45054749399092</v>
      </c>
    </row>
    <row r="39" spans="1:10" ht="14.25">
      <c r="A39" s="6" t="s">
        <v>31</v>
      </c>
      <c r="B39" s="50">
        <v>5.217</v>
      </c>
      <c r="C39" s="50">
        <v>0</v>
      </c>
      <c r="D39" s="7">
        <f t="shared" si="3"/>
        <v>5.217</v>
      </c>
      <c r="E39" s="50">
        <v>5.156000000000001</v>
      </c>
      <c r="F39" s="50">
        <v>0</v>
      </c>
      <c r="G39" s="50">
        <v>5.156000000000001</v>
      </c>
      <c r="H39" s="8">
        <f t="shared" si="0"/>
        <v>-1.1692543607437045</v>
      </c>
      <c r="I39" s="8">
        <f t="shared" si="1"/>
        <v>0</v>
      </c>
      <c r="J39" s="9">
        <f t="shared" si="2"/>
        <v>-1.1692543607437045</v>
      </c>
    </row>
    <row r="40" spans="1:10" ht="14.25">
      <c r="A40" s="10" t="s">
        <v>32</v>
      </c>
      <c r="B40" s="49">
        <v>5.899</v>
      </c>
      <c r="C40" s="49">
        <v>0</v>
      </c>
      <c r="D40" s="53">
        <f t="shared" si="3"/>
        <v>5.899</v>
      </c>
      <c r="E40" s="49">
        <v>1.4179999999999997</v>
      </c>
      <c r="F40" s="49">
        <v>0</v>
      </c>
      <c r="G40" s="49">
        <v>1.4179999999999997</v>
      </c>
      <c r="H40" s="4">
        <f t="shared" si="0"/>
        <v>-75.96202746228174</v>
      </c>
      <c r="I40" s="4">
        <f t="shared" si="1"/>
        <v>0</v>
      </c>
      <c r="J40" s="5">
        <f t="shared" si="2"/>
        <v>-75.96202746228174</v>
      </c>
    </row>
    <row r="41" spans="1:10" ht="14.25">
      <c r="A41" s="6" t="s">
        <v>33</v>
      </c>
      <c r="B41" s="50">
        <v>756.2280000000002</v>
      </c>
      <c r="C41" s="50">
        <v>31.706000000000003</v>
      </c>
      <c r="D41" s="54">
        <f t="shared" si="3"/>
        <v>787.9340000000002</v>
      </c>
      <c r="E41" s="50">
        <v>679.0150000000001</v>
      </c>
      <c r="F41" s="50">
        <v>10.231000000000002</v>
      </c>
      <c r="G41" s="50">
        <v>689.2460000000001</v>
      </c>
      <c r="H41" s="8">
        <f t="shared" si="0"/>
        <v>-10.21028049741613</v>
      </c>
      <c r="I41" s="8">
        <f t="shared" si="1"/>
        <v>-67.73165962278432</v>
      </c>
      <c r="J41" s="9">
        <f t="shared" si="2"/>
        <v>-12.524906908446656</v>
      </c>
    </row>
    <row r="42" spans="1:10" ht="14.25">
      <c r="A42" s="10" t="s">
        <v>34</v>
      </c>
      <c r="B42" s="49">
        <v>0</v>
      </c>
      <c r="C42" s="49">
        <v>0</v>
      </c>
      <c r="D42" s="49">
        <f t="shared" si="3"/>
        <v>0</v>
      </c>
      <c r="E42" s="49">
        <v>0</v>
      </c>
      <c r="F42" s="49">
        <v>0</v>
      </c>
      <c r="G42" s="49">
        <v>0</v>
      </c>
      <c r="H42" s="4">
        <f t="shared" si="0"/>
        <v>0</v>
      </c>
      <c r="I42" s="4">
        <f t="shared" si="1"/>
        <v>0</v>
      </c>
      <c r="J42" s="5">
        <f t="shared" si="2"/>
        <v>0</v>
      </c>
    </row>
    <row r="43" spans="1:10" ht="14.25">
      <c r="A43" s="6" t="s">
        <v>35</v>
      </c>
      <c r="B43" s="50">
        <v>331.055</v>
      </c>
      <c r="C43" s="50">
        <v>0</v>
      </c>
      <c r="D43" s="7">
        <f t="shared" si="3"/>
        <v>331.055</v>
      </c>
      <c r="E43" s="50">
        <v>277.812</v>
      </c>
      <c r="F43" s="50">
        <v>0</v>
      </c>
      <c r="G43" s="50">
        <v>277.812</v>
      </c>
      <c r="H43" s="8">
        <f t="shared" si="0"/>
        <v>-16.082826116506318</v>
      </c>
      <c r="I43" s="8">
        <f t="shared" si="1"/>
        <v>0</v>
      </c>
      <c r="J43" s="9">
        <f t="shared" si="2"/>
        <v>-16.082826116506318</v>
      </c>
    </row>
    <row r="44" spans="1:10" ht="14.25">
      <c r="A44" s="10" t="s">
        <v>36</v>
      </c>
      <c r="B44" s="49">
        <v>178.717</v>
      </c>
      <c r="C44" s="49">
        <v>0</v>
      </c>
      <c r="D44" s="56">
        <f t="shared" si="3"/>
        <v>178.717</v>
      </c>
      <c r="E44" s="49">
        <v>297.632</v>
      </c>
      <c r="F44" s="49">
        <v>0</v>
      </c>
      <c r="G44" s="49">
        <v>297.632</v>
      </c>
      <c r="H44" s="4">
        <f t="shared" si="0"/>
        <v>66.53815809352214</v>
      </c>
      <c r="I44" s="4">
        <f t="shared" si="1"/>
        <v>0</v>
      </c>
      <c r="J44" s="5">
        <f t="shared" si="2"/>
        <v>66.53815809352214</v>
      </c>
    </row>
    <row r="45" spans="1:10" ht="14.25">
      <c r="A45" s="6" t="s">
        <v>66</v>
      </c>
      <c r="B45" s="50">
        <v>123.033</v>
      </c>
      <c r="C45" s="50">
        <v>0</v>
      </c>
      <c r="D45" s="7">
        <f t="shared" si="3"/>
        <v>123.033</v>
      </c>
      <c r="E45" s="50">
        <v>238.09500000000003</v>
      </c>
      <c r="F45" s="50">
        <v>0.506</v>
      </c>
      <c r="G45" s="50">
        <v>238.60100000000003</v>
      </c>
      <c r="H45" s="8">
        <f t="shared" si="0"/>
        <v>93.52125039623517</v>
      </c>
      <c r="I45" s="8">
        <f t="shared" si="1"/>
        <v>0</v>
      </c>
      <c r="J45" s="9">
        <f t="shared" si="2"/>
        <v>93.93252216884903</v>
      </c>
    </row>
    <row r="46" spans="1:10" ht="14.25">
      <c r="A46" s="10" t="s">
        <v>67</v>
      </c>
      <c r="B46" s="49">
        <v>30.654999999999994</v>
      </c>
      <c r="C46" s="49">
        <v>0</v>
      </c>
      <c r="D46" s="53">
        <f t="shared" si="3"/>
        <v>30.654999999999994</v>
      </c>
      <c r="E46" s="49">
        <v>52.538</v>
      </c>
      <c r="F46" s="49">
        <v>0</v>
      </c>
      <c r="G46" s="49">
        <v>52.538</v>
      </c>
      <c r="H46" s="4">
        <f t="shared" si="0"/>
        <v>71.38476594356551</v>
      </c>
      <c r="I46" s="4">
        <f t="shared" si="1"/>
        <v>0</v>
      </c>
      <c r="J46" s="5">
        <f t="shared" si="2"/>
        <v>71.38476594356551</v>
      </c>
    </row>
    <row r="47" spans="1:10" ht="14.25">
      <c r="A47" s="6" t="s">
        <v>38</v>
      </c>
      <c r="B47" s="50">
        <v>170.029</v>
      </c>
      <c r="C47" s="50">
        <v>0</v>
      </c>
      <c r="D47" s="7">
        <f t="shared" si="3"/>
        <v>170.029</v>
      </c>
      <c r="E47" s="50">
        <v>508.971</v>
      </c>
      <c r="F47" s="50">
        <v>0</v>
      </c>
      <c r="G47" s="50">
        <v>508.971</v>
      </c>
      <c r="H47" s="8">
        <f t="shared" si="0"/>
        <v>199.3436413788236</v>
      </c>
      <c r="I47" s="8">
        <f t="shared" si="1"/>
        <v>0</v>
      </c>
      <c r="J47" s="9">
        <f t="shared" si="2"/>
        <v>199.3436413788236</v>
      </c>
    </row>
    <row r="48" spans="1:10" ht="14.25">
      <c r="A48" s="10" t="s">
        <v>68</v>
      </c>
      <c r="B48" s="49">
        <v>0.542</v>
      </c>
      <c r="C48" s="49">
        <v>0</v>
      </c>
      <c r="D48" s="53">
        <f t="shared" si="3"/>
        <v>0.542</v>
      </c>
      <c r="E48" s="49">
        <v>18.902</v>
      </c>
      <c r="F48" s="49">
        <v>0</v>
      </c>
      <c r="G48" s="49">
        <v>18.902</v>
      </c>
      <c r="H48" s="4">
        <f t="shared" si="0"/>
        <v>3387.453874538745</v>
      </c>
      <c r="I48" s="4">
        <f t="shared" si="1"/>
        <v>0</v>
      </c>
      <c r="J48" s="5">
        <f t="shared" si="2"/>
        <v>3387.453874538745</v>
      </c>
    </row>
    <row r="49" spans="1:10" ht="14.25">
      <c r="A49" s="6" t="s">
        <v>39</v>
      </c>
      <c r="B49" s="50">
        <v>201.48500000000004</v>
      </c>
      <c r="C49" s="50">
        <v>11.033</v>
      </c>
      <c r="D49" s="7">
        <f t="shared" si="3"/>
        <v>212.51800000000003</v>
      </c>
      <c r="E49" s="50">
        <v>263.16</v>
      </c>
      <c r="F49" s="50">
        <v>10.322</v>
      </c>
      <c r="G49" s="50">
        <v>273.482</v>
      </c>
      <c r="H49" s="8">
        <f t="shared" si="0"/>
        <v>30.61021912301162</v>
      </c>
      <c r="I49" s="8">
        <f t="shared" si="1"/>
        <v>-6.444303453276537</v>
      </c>
      <c r="J49" s="9">
        <f t="shared" si="2"/>
        <v>28.68651126022266</v>
      </c>
    </row>
    <row r="50" spans="1:10" ht="14.25">
      <c r="A50" s="10" t="s">
        <v>40</v>
      </c>
      <c r="B50" s="49">
        <v>3.123</v>
      </c>
      <c r="C50" s="49">
        <v>0</v>
      </c>
      <c r="D50" s="53">
        <f t="shared" si="3"/>
        <v>3.123</v>
      </c>
      <c r="E50" s="49">
        <v>4.492999999999999</v>
      </c>
      <c r="F50" s="49">
        <v>0</v>
      </c>
      <c r="G50" s="49">
        <v>4.492999999999999</v>
      </c>
      <c r="H50" s="4">
        <f t="shared" si="0"/>
        <v>43.86807556836372</v>
      </c>
      <c r="I50" s="4">
        <f t="shared" si="1"/>
        <v>0</v>
      </c>
      <c r="J50" s="5">
        <f t="shared" si="2"/>
        <v>43.86807556836372</v>
      </c>
    </row>
    <row r="51" spans="1:10" ht="14.25">
      <c r="A51" s="6" t="s">
        <v>41</v>
      </c>
      <c r="B51" s="50">
        <v>11.980999999999998</v>
      </c>
      <c r="C51" s="50">
        <v>0</v>
      </c>
      <c r="D51" s="7">
        <f t="shared" si="3"/>
        <v>11.980999999999998</v>
      </c>
      <c r="E51" s="50">
        <v>3.152</v>
      </c>
      <c r="F51" s="50">
        <v>0</v>
      </c>
      <c r="G51" s="50">
        <v>3.152</v>
      </c>
      <c r="H51" s="8">
        <f t="shared" si="0"/>
        <v>-73.69167849094399</v>
      </c>
      <c r="I51" s="8">
        <f t="shared" si="1"/>
        <v>0</v>
      </c>
      <c r="J51" s="9">
        <f t="shared" si="2"/>
        <v>-73.69167849094399</v>
      </c>
    </row>
    <row r="52" spans="1:10" ht="14.25">
      <c r="A52" s="10" t="s">
        <v>42</v>
      </c>
      <c r="B52" s="49">
        <v>52.726000000000006</v>
      </c>
      <c r="C52" s="49">
        <v>0</v>
      </c>
      <c r="D52" s="53">
        <f t="shared" si="3"/>
        <v>52.726000000000006</v>
      </c>
      <c r="E52" s="49">
        <v>45.974999999999994</v>
      </c>
      <c r="F52" s="49">
        <v>0</v>
      </c>
      <c r="G52" s="49">
        <v>45.974999999999994</v>
      </c>
      <c r="H52" s="4">
        <f t="shared" si="0"/>
        <v>-12.80392975002847</v>
      </c>
      <c r="I52" s="4">
        <f t="shared" si="1"/>
        <v>0</v>
      </c>
      <c r="J52" s="5">
        <f t="shared" si="2"/>
        <v>-12.80392975002847</v>
      </c>
    </row>
    <row r="53" spans="1:10" ht="14.25">
      <c r="A53" s="6" t="s">
        <v>69</v>
      </c>
      <c r="B53" s="50">
        <v>88.98900000000002</v>
      </c>
      <c r="C53" s="50">
        <v>0</v>
      </c>
      <c r="D53" s="7">
        <f t="shared" si="3"/>
        <v>88.98900000000002</v>
      </c>
      <c r="E53" s="50">
        <v>1166.2310000000002</v>
      </c>
      <c r="F53" s="50">
        <v>367.293</v>
      </c>
      <c r="G53" s="50">
        <v>1533.5240000000003</v>
      </c>
      <c r="H53" s="8">
        <f t="shared" si="0"/>
        <v>1210.5338862106553</v>
      </c>
      <c r="I53" s="8">
        <f t="shared" si="1"/>
        <v>0</v>
      </c>
      <c r="J53" s="9">
        <f t="shared" si="2"/>
        <v>1623.2736630370046</v>
      </c>
    </row>
    <row r="54" spans="1:10" ht="14.25">
      <c r="A54" s="10" t="s">
        <v>43</v>
      </c>
      <c r="B54" s="49">
        <v>14.647000000000002</v>
      </c>
      <c r="C54" s="49">
        <v>0</v>
      </c>
      <c r="D54" s="53">
        <f t="shared" si="3"/>
        <v>14.647000000000002</v>
      </c>
      <c r="E54" s="49">
        <v>51.83899999999999</v>
      </c>
      <c r="F54" s="49">
        <v>0</v>
      </c>
      <c r="G54" s="49">
        <v>51.83899999999999</v>
      </c>
      <c r="H54" s="4">
        <f t="shared" si="0"/>
        <v>253.92230490885498</v>
      </c>
      <c r="I54" s="4">
        <f t="shared" si="1"/>
        <v>0</v>
      </c>
      <c r="J54" s="5">
        <f t="shared" si="2"/>
        <v>253.92230490885498</v>
      </c>
    </row>
    <row r="55" spans="1:10" ht="14.25">
      <c r="A55" s="6" t="s">
        <v>61</v>
      </c>
      <c r="B55" s="50">
        <v>0</v>
      </c>
      <c r="C55" s="50">
        <v>1511.5189999999998</v>
      </c>
      <c r="D55" s="7">
        <f t="shared" si="3"/>
        <v>1511.5189999999998</v>
      </c>
      <c r="E55" s="50">
        <v>1.484</v>
      </c>
      <c r="F55" s="50">
        <v>778.473</v>
      </c>
      <c r="G55" s="50">
        <v>779.957</v>
      </c>
      <c r="H55" s="8">
        <f t="shared" si="0"/>
        <v>0</v>
      </c>
      <c r="I55" s="8">
        <f t="shared" si="1"/>
        <v>-48.49730635208687</v>
      </c>
      <c r="J55" s="9">
        <f t="shared" si="2"/>
        <v>-48.39912697094776</v>
      </c>
    </row>
    <row r="56" spans="1:10" ht="14.25">
      <c r="A56" s="10" t="s">
        <v>44</v>
      </c>
      <c r="B56" s="49">
        <v>7.917999999999999</v>
      </c>
      <c r="C56" s="49">
        <v>0</v>
      </c>
      <c r="D56" s="53">
        <f t="shared" si="3"/>
        <v>7.917999999999999</v>
      </c>
      <c r="E56" s="49">
        <v>16.691</v>
      </c>
      <c r="F56" s="49">
        <v>0</v>
      </c>
      <c r="G56" s="49">
        <v>16.691</v>
      </c>
      <c r="H56" s="4">
        <f t="shared" si="0"/>
        <v>110.79818135892903</v>
      </c>
      <c r="I56" s="4">
        <f t="shared" si="1"/>
        <v>0</v>
      </c>
      <c r="J56" s="5">
        <f t="shared" si="2"/>
        <v>110.79818135892903</v>
      </c>
    </row>
    <row r="57" spans="1:10" ht="14.25">
      <c r="A57" s="6" t="s">
        <v>45</v>
      </c>
      <c r="B57" s="50"/>
      <c r="C57" s="50"/>
      <c r="D57" s="54"/>
      <c r="E57" s="50">
        <v>0</v>
      </c>
      <c r="F57" s="50">
        <v>0</v>
      </c>
      <c r="G57" s="50">
        <v>0</v>
      </c>
      <c r="H57" s="8">
        <f t="shared" si="0"/>
        <v>0</v>
      </c>
      <c r="I57" s="8">
        <f t="shared" si="1"/>
        <v>0</v>
      </c>
      <c r="J57" s="9">
        <f t="shared" si="2"/>
        <v>0</v>
      </c>
    </row>
    <row r="58" spans="1:10" ht="14.25">
      <c r="A58" s="10" t="s">
        <v>46</v>
      </c>
      <c r="B58" s="49">
        <v>500.003</v>
      </c>
      <c r="C58" s="49">
        <v>0</v>
      </c>
      <c r="D58" s="53">
        <f t="shared" si="3"/>
        <v>500.003</v>
      </c>
      <c r="E58" s="49">
        <v>705.4390000000001</v>
      </c>
      <c r="F58" s="49">
        <v>0</v>
      </c>
      <c r="G58" s="49">
        <v>705.4390000000001</v>
      </c>
      <c r="H58" s="4">
        <f t="shared" si="0"/>
        <v>41.08695347827915</v>
      </c>
      <c r="I58" s="4">
        <f t="shared" si="1"/>
        <v>0</v>
      </c>
      <c r="J58" s="5">
        <f t="shared" si="2"/>
        <v>41.08695347827915</v>
      </c>
    </row>
    <row r="59" spans="1:10" ht="14.25">
      <c r="A59" s="6" t="s">
        <v>75</v>
      </c>
      <c r="B59" s="50">
        <v>1.7990000000000002</v>
      </c>
      <c r="C59" s="50">
        <v>0.716</v>
      </c>
      <c r="D59" s="7">
        <f t="shared" si="3"/>
        <v>2.515</v>
      </c>
      <c r="E59" s="50">
        <v>7.6949999999999985</v>
      </c>
      <c r="F59" s="50">
        <v>0</v>
      </c>
      <c r="G59" s="50">
        <v>7.6949999999999985</v>
      </c>
      <c r="H59" s="8">
        <f t="shared" si="0"/>
        <v>327.7376320177875</v>
      </c>
      <c r="I59" s="8">
        <f t="shared" si="1"/>
        <v>-100</v>
      </c>
      <c r="J59" s="9">
        <f t="shared" si="2"/>
        <v>205.96421471172954</v>
      </c>
    </row>
    <row r="60" spans="1:10" ht="14.25">
      <c r="A60" s="10" t="s">
        <v>76</v>
      </c>
      <c r="B60" s="49">
        <v>0</v>
      </c>
      <c r="C60" s="49">
        <v>0</v>
      </c>
      <c r="D60" s="53">
        <f t="shared" si="3"/>
        <v>0</v>
      </c>
      <c r="E60" s="49">
        <v>0</v>
      </c>
      <c r="F60" s="49">
        <v>0</v>
      </c>
      <c r="G60" s="49">
        <v>0</v>
      </c>
      <c r="H60" s="4">
        <f>+_xlfn.IFERROR(((E60-B60)/B60)*100,0)</f>
        <v>0</v>
      </c>
      <c r="I60" s="4">
        <f>+_xlfn.IFERROR(((F60-C60)/C60)*100,0)</f>
        <v>0</v>
      </c>
      <c r="J60" s="5">
        <f>+_xlfn.IFERROR(((G60-D60)/D60)*100,0)</f>
        <v>0</v>
      </c>
    </row>
    <row r="61" spans="1:10" ht="14.25">
      <c r="A61" s="11" t="s">
        <v>47</v>
      </c>
      <c r="B61" s="22">
        <f aca="true" t="shared" si="4" ref="B61:G61">+B62-SUM(B6+B10+B32+B20+B59+B60+B5)</f>
        <v>48405.27899999997</v>
      </c>
      <c r="C61" s="22">
        <f t="shared" si="4"/>
        <v>74793.17400000012</v>
      </c>
      <c r="D61" s="22">
        <f t="shared" si="4"/>
        <v>123198.45299999951</v>
      </c>
      <c r="E61" s="22">
        <f t="shared" si="4"/>
        <v>51194.625160000054</v>
      </c>
      <c r="F61" s="22">
        <f t="shared" si="4"/>
        <v>9075.511699999915</v>
      </c>
      <c r="G61" s="22">
        <f t="shared" si="4"/>
        <v>60270.136860000435</v>
      </c>
      <c r="H61" s="23">
        <f>+_xlfn.IFERROR(((E61-B61)/B61)*100,0)</f>
        <v>5.762483385335063</v>
      </c>
      <c r="I61" s="23">
        <f>+_xlfn.IFERROR(((F61-C61)/C61)*100,0)</f>
        <v>-87.86585564613169</v>
      </c>
      <c r="J61" s="23">
        <f>+_xlfn.IFERROR(((G61-D61)/D61)*100,0)</f>
        <v>-51.07882007252098</v>
      </c>
    </row>
    <row r="62" spans="1:10" ht="14.25">
      <c r="A62" s="14" t="s">
        <v>48</v>
      </c>
      <c r="B62" s="24">
        <f aca="true" t="shared" si="5" ref="B62:G62">SUM(B4:B60)</f>
        <v>95877.26799999997</v>
      </c>
      <c r="C62" s="24">
        <f t="shared" si="5"/>
        <v>1438679.1029999994</v>
      </c>
      <c r="D62" s="24">
        <f t="shared" si="5"/>
        <v>1534556.3709999989</v>
      </c>
      <c r="E62" s="24">
        <f t="shared" si="5"/>
        <v>112823.83669769813</v>
      </c>
      <c r="F62" s="24">
        <f t="shared" si="5"/>
        <v>1298597.5906782823</v>
      </c>
      <c r="G62" s="24">
        <f t="shared" si="5"/>
        <v>1411421.427375981</v>
      </c>
      <c r="H62" s="25">
        <f>+_xlfn.IFERROR(((E62-B62)/B62)*100,0)</f>
        <v>17.675272826608047</v>
      </c>
      <c r="I62" s="25">
        <f>+_xlfn.IFERROR(((F62-C62)/C62)*100,0)</f>
        <v>-9.736814278431705</v>
      </c>
      <c r="J62" s="25">
        <f>+_xlfn.IFERROR(((G62-D62)/D62)*100,0)</f>
        <v>-8.024139481026474</v>
      </c>
    </row>
    <row r="63" spans="1:10" ht="14.25">
      <c r="A63" s="26"/>
      <c r="B63" s="27"/>
      <c r="C63" s="27"/>
      <c r="D63" s="27"/>
      <c r="E63" s="27"/>
      <c r="F63" s="27"/>
      <c r="G63" s="27"/>
      <c r="H63" s="27"/>
      <c r="I63" s="27"/>
      <c r="J63" s="28"/>
    </row>
    <row r="64" spans="1:10" ht="14.25">
      <c r="A64" s="26" t="s">
        <v>58</v>
      </c>
      <c r="B64" s="27"/>
      <c r="C64" s="27"/>
      <c r="D64" s="27"/>
      <c r="E64" s="27"/>
      <c r="F64" s="27"/>
      <c r="G64" s="27"/>
      <c r="H64" s="27"/>
      <c r="I64" s="27"/>
      <c r="J64" s="28"/>
    </row>
    <row r="65" spans="1:10" ht="15" thickBot="1">
      <c r="A65" s="29"/>
      <c r="B65" s="30"/>
      <c r="C65" s="30"/>
      <c r="D65" s="30"/>
      <c r="E65" s="30"/>
      <c r="F65" s="30"/>
      <c r="G65" s="30"/>
      <c r="H65" s="30"/>
      <c r="I65" s="30"/>
      <c r="J65" s="31"/>
    </row>
    <row r="66" spans="1:10" ht="45.75" customHeight="1">
      <c r="A66" s="81" t="s">
        <v>62</v>
      </c>
      <c r="B66" s="81"/>
      <c r="C66" s="81"/>
      <c r="D66" s="81"/>
      <c r="E66" s="81"/>
      <c r="F66" s="81"/>
      <c r="G66" s="81"/>
      <c r="H66" s="81"/>
      <c r="I66" s="81"/>
      <c r="J66" s="81"/>
    </row>
    <row r="67" ht="14.25">
      <c r="A67" s="46"/>
    </row>
    <row r="68" spans="1:7" ht="14.25">
      <c r="A68" s="57" t="s">
        <v>80</v>
      </c>
      <c r="B68" s="45"/>
      <c r="C68" s="45"/>
      <c r="D68" s="45"/>
      <c r="E68" s="45"/>
      <c r="F68" s="45"/>
      <c r="G68" s="45"/>
    </row>
    <row r="69" spans="2:7" ht="14.25">
      <c r="B69" s="45"/>
      <c r="C69" s="45"/>
      <c r="D69" s="45"/>
      <c r="E69" s="45"/>
      <c r="F69" s="45"/>
      <c r="G69" s="45"/>
    </row>
    <row r="70" spans="2:7" ht="14.25">
      <c r="B70" s="45"/>
      <c r="C70" s="45"/>
      <c r="D70" s="45"/>
      <c r="E70" s="45"/>
      <c r="F70" s="45"/>
      <c r="G70" s="45"/>
    </row>
    <row r="71" spans="2:8" ht="14.25">
      <c r="B71" s="45"/>
      <c r="C71" s="45"/>
      <c r="D71" s="45"/>
      <c r="E71" s="45"/>
      <c r="F71" s="45"/>
      <c r="G71" s="45"/>
      <c r="H71" s="45"/>
    </row>
  </sheetData>
  <sheetProtection/>
  <mergeCells count="6">
    <mergeCell ref="A66:J66"/>
    <mergeCell ref="A1:J1"/>
    <mergeCell ref="A2:A3"/>
    <mergeCell ref="B2:D2"/>
    <mergeCell ref="E2:G2"/>
    <mergeCell ref="H2:J2"/>
  </mergeCells>
  <conditionalFormatting sqref="B4:J60">
    <cfRule type="cellIs" priority="4" dxfId="0" operator="equal">
      <formula>0</formula>
    </cfRule>
  </conditionalFormatting>
  <printOptions/>
  <pageMargins left="0.7" right="0.7" top="0.75" bottom="0.75" header="0.3" footer="0.3"/>
  <pageSetup horizontalDpi="600" verticalDpi="600" orientation="portrait"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TÜROB</dc:creator>
  <cp:keywords/>
  <dc:description/>
  <cp:lastModifiedBy>Ismail Tasdemir</cp:lastModifiedBy>
  <cp:lastPrinted>2023-12-07T06:06:28Z</cp:lastPrinted>
  <dcterms:created xsi:type="dcterms:W3CDTF">2017-03-06T11:35:15Z</dcterms:created>
  <dcterms:modified xsi:type="dcterms:W3CDTF">2023-12-07T06:46:16Z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4|DHMI-DHMI-KURUMA OZEL|{00000000-0000-0000-0000-000000000000}</vt:lpwstr>
  </property>
</Properties>
</file>