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520" activeTab="0"/>
  </bookViews>
  <sheets>
    <sheet name="YOLCU" sheetId="1" r:id="rId1"/>
    <sheet name="TÜM UÇAK" sheetId="2" r:id="rId2"/>
    <sheet name="TİCARİ UÇAK" sheetId="3" r:id="rId3"/>
    <sheet name="YÜK" sheetId="4" r:id="rId4"/>
    <sheet name="KARGO" sheetId="5" r:id="rId5"/>
  </sheets>
  <externalReferences>
    <externalReference r:id="rId8"/>
  </externalReferences>
  <definedNames>
    <definedName name="_xlfn.IFERROR" hidden="1">#NAME?</definedName>
    <definedName name="_xlnm.Print_Area" localSheetId="1">'TÜM UÇAK'!$A$1:$J$68</definedName>
  </definedNames>
  <calcPr fullCalcOnLoad="1"/>
</workbook>
</file>

<file path=xl/sharedStrings.xml><?xml version="1.0" encoding="utf-8"?>
<sst xmlns="http://schemas.openxmlformats.org/spreadsheetml/2006/main" count="394" uniqueCount="92">
  <si>
    <t xml:space="preserve">   TÜM UÇAK TRAFİĞİ</t>
  </si>
  <si>
    <t xml:space="preserve">Havalimanları </t>
  </si>
  <si>
    <t>İç Hat</t>
  </si>
  <si>
    <t>Dış Hat</t>
  </si>
  <si>
    <t>Toplam</t>
  </si>
  <si>
    <t>İstanbul Atatürk</t>
  </si>
  <si>
    <t>Ankara Esenboğa</t>
  </si>
  <si>
    <t>İzmir Adnan Menderes</t>
  </si>
  <si>
    <t>Antalya</t>
  </si>
  <si>
    <t>Muğla Dalaman</t>
  </si>
  <si>
    <t>Muğla Milas-Bodrum</t>
  </si>
  <si>
    <t>Adana</t>
  </si>
  <si>
    <t>Trabzon</t>
  </si>
  <si>
    <t>Erzurum</t>
  </si>
  <si>
    <t>Gaziantep</t>
  </si>
  <si>
    <t>Adıyaman</t>
  </si>
  <si>
    <t>Ağrı Ahmed-i Hani</t>
  </si>
  <si>
    <t>Amasya Merzifon</t>
  </si>
  <si>
    <t>Balıkesir Koca Seyit</t>
  </si>
  <si>
    <t>Balıkesir Merkez</t>
  </si>
  <si>
    <t>Batman</t>
  </si>
  <si>
    <t>Bingöl</t>
  </si>
  <si>
    <t>Bursa Yenişehir</t>
  </si>
  <si>
    <t>Çanakkale</t>
  </si>
  <si>
    <t>Çanakkale Gökçeada</t>
  </si>
  <si>
    <t>Denizli Çardak</t>
  </si>
  <si>
    <t>Diyarbakır</t>
  </si>
  <si>
    <t>Elazığ</t>
  </si>
  <si>
    <t>Hatay</t>
  </si>
  <si>
    <t>Isparta Süleyman Demirel</t>
  </si>
  <si>
    <t>Kahramanmaraş</t>
  </si>
  <si>
    <t>Kars Harakani</t>
  </si>
  <si>
    <t>Kastamonu</t>
  </si>
  <si>
    <t>Kayseri</t>
  </si>
  <si>
    <t>Kocaeli Cengiz Topel</t>
  </si>
  <si>
    <t>Konya</t>
  </si>
  <si>
    <t>Malatya</t>
  </si>
  <si>
    <t>Kapadokya</t>
  </si>
  <si>
    <t>Ordu-Giresun</t>
  </si>
  <si>
    <t>Samsun Çarşamba</t>
  </si>
  <si>
    <t>Siirt</t>
  </si>
  <si>
    <t>Sinop</t>
  </si>
  <si>
    <t>Sivas Nuri Demirağ</t>
  </si>
  <si>
    <t>Şırnak Şerafettin Elçi</t>
  </si>
  <si>
    <t>Tokat</t>
  </si>
  <si>
    <t>Uşak</t>
  </si>
  <si>
    <t>Van Ferit Melen</t>
  </si>
  <si>
    <t>DHMİ TOPLAMI</t>
  </si>
  <si>
    <t>TÜRKİYE GENELİ</t>
  </si>
  <si>
    <t>OVERFLIGHT</t>
  </si>
  <si>
    <t>TÜRKİYE GENELİ OVERFLIGHT DAHİL</t>
  </si>
  <si>
    <t>YOLCU TRAFİĞİ (Gelen-Giden)</t>
  </si>
  <si>
    <t>DHMİ DİREKT TRANSİT</t>
  </si>
  <si>
    <t>DİĞER DİREKT TRANSİT</t>
  </si>
  <si>
    <t>TÜRKİYE GENELİ DİREKT TRANSİT</t>
  </si>
  <si>
    <t>TÜRKİYE GENELİ DİREKT TRANSİT DAHİL</t>
  </si>
  <si>
    <t xml:space="preserve">   TİCARİ  UÇAK TRAFİĞİ</t>
  </si>
  <si>
    <t>YÜK TRAFİĞİ ( Bagaj+Kargo+Posta) (TON)</t>
  </si>
  <si>
    <t xml:space="preserve"> </t>
  </si>
  <si>
    <t>Iğdır Şehit Bülent Aydın</t>
  </si>
  <si>
    <t>Hakkari Yüksekova Selahaddin Eyyubi</t>
  </si>
  <si>
    <t>Tekirdağ Çorlu Atatürk</t>
  </si>
  <si>
    <t>(*)İşaretli havalimanlarından  Zonguldak Çaycuma,Gazipaşa Alanya,Zafer ve Aydın Çıldır Havalimanları DHMİ denetimli özel şirket tarafından işletilmektedir. İstanbul Sabiha Gökçen Havalimanı Savunma Sanayii Başkanlığı denetiminde özel şirket tarafından,Eskişehir Hasan Polatkan Havalimanı, Eskişehir Teknik Üniversitesi tarafından, İstanbul Havalimanı DHMİ denetimi ve gözetimi altında özel şirket tarafından işletilmekte olduğundan DHMİ toplamında hariç tutulmuştur.</t>
  </si>
  <si>
    <t>(**) Yıl içerisinde geçmiş aylarda yapılan revizeler mevcut ay verilerine yansıtılmıştır.</t>
  </si>
  <si>
    <t>Erzincan Yıldırım Akbulut</t>
  </si>
  <si>
    <t xml:space="preserve"> 2023/2022 (%)</t>
  </si>
  <si>
    <t>Mardin Prof. Dr. Aziz Sancar</t>
  </si>
  <si>
    <t>Muş Sultan Alparslan</t>
  </si>
  <si>
    <t>Rize-Artvin</t>
  </si>
  <si>
    <t>Şanlıurfa Gap</t>
  </si>
  <si>
    <t>İstanbul (*)</t>
  </si>
  <si>
    <t>İstanbul Sabiha Gökçen (*)</t>
  </si>
  <si>
    <t>Gazipaşa Alanya (*)</t>
  </si>
  <si>
    <t>Aydın Çıldır (*)</t>
  </si>
  <si>
    <t>Eskişehir Hasan Polatkan (*)</t>
  </si>
  <si>
    <t>Zafer (*)</t>
  </si>
  <si>
    <t>Zonguldak Çaycuma (*)</t>
  </si>
  <si>
    <t>Zonguldak Çaycuma(*)</t>
  </si>
  <si>
    <t>Zafer(*)</t>
  </si>
  <si>
    <t>Şanlıurfa GAP</t>
  </si>
  <si>
    <t>Eskişehir Hasan Polatkan(*)</t>
  </si>
  <si>
    <t>Aydın Çıldır(*)</t>
  </si>
  <si>
    <t>Gazipaşa Alanya(*)</t>
  </si>
  <si>
    <t>İstanbul Sabiha Gökçen(*)</t>
  </si>
  <si>
    <t>İstanbul(*)</t>
  </si>
  <si>
    <t>KARGO TRAFİĞİ (TON)</t>
  </si>
  <si>
    <t>Gazipaşa Alanya</t>
  </si>
  <si>
    <t xml:space="preserve">2022 EYLÜL SONU
</t>
  </si>
  <si>
    <t>2023 EYLÜL SONU
(Kesin Olmayan)</t>
  </si>
  <si>
    <t>TÜROB ÇALIŞMASI                                                                                                                                                                          TEKİL YOLCU SAYISI (DHMİ VERİLERİ / 2)</t>
  </si>
  <si>
    <t>2023/2022 Fark</t>
  </si>
  <si>
    <t>Ocak-Eylül 2023 Dönemi (273 Gün) Günlük Yolcu Sayısı</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</si>
</sst>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 _T_L_-;\-* #,##0.00\ _T_L_-;_-* &quot;-&quot;??\ _T_L_-;_-@_-"/>
    <numFmt numFmtId="165" formatCode="_-* #,##0\ _T_L_-;\-* #,##0\ _T_L_-;_-* &quot;-&quot;??\ _T_L_-;_-@_-"/>
    <numFmt numFmtId="166" formatCode="#,##0.0"/>
    <numFmt numFmtId="167" formatCode="#,##0_ ;\-#,##0\ "/>
    <numFmt numFmtId="168" formatCode="0.0"/>
    <numFmt numFmtId="169" formatCode="_-* #,##0_-;\-* #,##0_-;_-* &quot;-&quot;??_-;_-@_-"/>
    <numFmt numFmtId="170" formatCode="_-* #,##0.0_-;\-* #,##0.0_-;_-* &quot;-&quot;??_-;_-@_-"/>
    <numFmt numFmtId="171" formatCode="0;;;@"/>
  </numFmts>
  <fonts count="45">
    <font>
      <sz val="11"/>
      <color theme="1"/>
      <name val="Calibri"/>
      <family val="2"/>
    </font>
    <font>
      <sz val="11"/>
      <color indexed="8"/>
      <name val="Calibri"/>
      <family val="2"/>
    </font>
    <font>
      <sz val="11"/>
      <color indexed="9"/>
      <name val="Calibri"/>
      <family val="2"/>
    </font>
    <font>
      <b/>
      <sz val="11"/>
      <color indexed="8"/>
      <name val="Tahoma"/>
      <family val="2"/>
    </font>
    <font>
      <b/>
      <sz val="11"/>
      <color indexed="9"/>
      <name val="Tahoma"/>
      <family val="2"/>
    </font>
    <font>
      <b/>
      <sz val="10"/>
      <color indexed="9"/>
      <name val="Tahoma"/>
      <family val="2"/>
    </font>
    <font>
      <sz val="10"/>
      <name val="Arial Tur"/>
      <family val="0"/>
    </font>
    <font>
      <b/>
      <sz val="8"/>
      <color indexed="8"/>
      <name val="Tahoma"/>
      <family val="2"/>
    </font>
    <font>
      <b/>
      <sz val="9.5"/>
      <color indexed="8"/>
      <name val="Tahoma"/>
      <family val="2"/>
    </font>
    <font>
      <b/>
      <sz val="9.5"/>
      <color indexed="10"/>
      <name val="Tahoma"/>
      <family val="2"/>
    </font>
    <font>
      <b/>
      <sz val="9.5"/>
      <color indexed="9"/>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5700"/>
      <name val="Calibri"/>
      <family val="2"/>
    </font>
    <font>
      <b/>
      <sz val="11"/>
      <color theme="1"/>
      <name val="Calibri"/>
      <family val="2"/>
    </font>
    <font>
      <sz val="11"/>
      <color rgb="FFFF0000"/>
      <name val="Calibri"/>
      <family val="2"/>
    </font>
    <font>
      <sz val="11"/>
      <color theme="0"/>
      <name val="Calibri"/>
      <family val="2"/>
    </font>
    <font>
      <b/>
      <sz val="10"/>
      <color theme="0"/>
      <name val="Tahoma"/>
      <family val="2"/>
    </font>
    <font>
      <b/>
      <sz val="9.5"/>
      <color theme="0"/>
      <name val="Tahoma"/>
      <family val="2"/>
    </font>
    <font>
      <b/>
      <sz val="11"/>
      <color theme="1"/>
      <name val="Tahoma"/>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00000"/>
        <bgColor indexed="64"/>
      </patternFill>
    </fill>
    <fill>
      <patternFill patternType="solid">
        <fgColor theme="0"/>
        <bgColor indexed="64"/>
      </patternFill>
    </fill>
    <fill>
      <patternFill patternType="solid">
        <fgColor theme="0"/>
        <bgColor indexed="64"/>
      </patternFill>
    </fill>
    <fill>
      <patternFill patternType="solid">
        <fgColor theme="6" tint="-0.4999699890613556"/>
        <bgColor indexed="64"/>
      </patternFill>
    </fill>
    <fill>
      <patternFill patternType="solid">
        <fgColor theme="6" tint="-0.4999699890613556"/>
        <bgColor indexed="64"/>
      </patternFill>
    </fill>
    <fill>
      <patternFill patternType="solid">
        <fgColor rgb="FFC00000"/>
        <bgColor indexed="64"/>
      </patternFill>
    </fill>
    <fill>
      <patternFill patternType="solid">
        <fgColor theme="3" tint="-0.4999699890613556"/>
        <bgColor indexed="64"/>
      </patternFill>
    </fill>
    <fill>
      <patternFill patternType="solid">
        <fgColor rgb="FFFFFF00"/>
        <bgColor indexed="64"/>
      </patternFill>
    </fill>
  </fills>
  <borders count="2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top/>
      <bottom style="thin"/>
    </border>
    <border>
      <left/>
      <right style="medium"/>
      <top/>
      <bottom style="thin"/>
    </border>
    <border>
      <left/>
      <right style="medium"/>
      <top/>
      <bottom/>
    </border>
    <border>
      <left style="medium"/>
      <right/>
      <top/>
      <bottom/>
    </border>
    <border>
      <left style="medium"/>
      <right/>
      <top/>
      <bottom style="medium"/>
    </border>
    <border>
      <left/>
      <right/>
      <top style="medium"/>
      <bottom style="medium"/>
    </border>
    <border>
      <left/>
      <right/>
      <top/>
      <bottom style="medium"/>
    </border>
    <border>
      <left/>
      <right style="medium"/>
      <top/>
      <bottom style="medium"/>
    </border>
    <border>
      <left/>
      <right/>
      <top style="medium"/>
      <bottom/>
    </border>
    <border>
      <left style="medium"/>
      <right/>
      <top style="medium"/>
      <bottom/>
    </border>
    <border>
      <left/>
      <right style="medium"/>
      <top style="medium"/>
      <bottom/>
    </border>
    <border>
      <left style="medium"/>
      <right/>
      <top/>
      <bottom style="thin"/>
    </border>
    <border>
      <left/>
      <right style="medium"/>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41" fontId="0" fillId="0" borderId="0" applyFont="0" applyFill="0" applyBorder="0" applyAlignment="0" applyProtection="0"/>
    <xf numFmtId="164" fontId="6" fillId="0" borderId="0" applyFont="0" applyFill="0" applyBorder="0" applyAlignment="0" applyProtection="0"/>
    <xf numFmtId="0" fontId="32" fillId="20" borderId="5" applyNumberFormat="0" applyAlignment="0" applyProtection="0"/>
    <xf numFmtId="0" fontId="33" fillId="21" borderId="6" applyNumberFormat="0" applyAlignment="0" applyProtection="0"/>
    <xf numFmtId="0" fontId="34" fillId="20" borderId="6" applyNumberFormat="0" applyAlignment="0" applyProtection="0"/>
    <xf numFmtId="0" fontId="35" fillId="22" borderId="7" applyNumberFormat="0" applyAlignment="0" applyProtection="0"/>
    <xf numFmtId="0" fontId="36" fillId="23" borderId="0" applyNumberFormat="0" applyBorder="0" applyAlignment="0" applyProtection="0"/>
    <xf numFmtId="0" fontId="37" fillId="24" borderId="0" applyNumberFormat="0" applyBorder="0" applyAlignment="0" applyProtection="0"/>
    <xf numFmtId="0" fontId="0" fillId="0" borderId="0">
      <alignment/>
      <protection/>
    </xf>
    <xf numFmtId="0" fontId="6" fillId="0" borderId="0">
      <alignment/>
      <protection/>
    </xf>
    <xf numFmtId="0" fontId="0" fillId="25" borderId="8" applyNumberFormat="0" applyFont="0" applyAlignment="0" applyProtection="0"/>
    <xf numFmtId="0" fontId="38"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9" fontId="0" fillId="0" borderId="0" applyFont="0" applyFill="0" applyBorder="0" applyAlignment="0" applyProtection="0"/>
    <xf numFmtId="9" fontId="6" fillId="0" borderId="0" applyFont="0" applyFill="0" applyBorder="0" applyAlignment="0" applyProtection="0"/>
  </cellStyleXfs>
  <cellXfs count="93">
    <xf numFmtId="0" fontId="0" fillId="0" borderId="0" xfId="0" applyFont="1" applyAlignment="1">
      <alignment/>
    </xf>
    <xf numFmtId="2" fontId="5" fillId="33" borderId="10" xfId="57" applyNumberFormat="1" applyFont="1" applyFill="1" applyBorder="1" applyAlignment="1">
      <alignment horizontal="right" vertical="center"/>
    </xf>
    <xf numFmtId="2" fontId="5" fillId="33" borderId="11" xfId="57" applyNumberFormat="1" applyFont="1" applyFill="1" applyBorder="1" applyAlignment="1">
      <alignment horizontal="right" vertical="center"/>
    </xf>
    <xf numFmtId="3" fontId="8" fillId="34" borderId="0" xfId="41" applyNumberFormat="1" applyFont="1" applyFill="1" applyBorder="1" applyAlignment="1">
      <alignment horizontal="right" vertical="center"/>
    </xf>
    <xf numFmtId="3" fontId="9" fillId="34" borderId="0" xfId="41" applyNumberFormat="1" applyFont="1" applyFill="1" applyBorder="1" applyAlignment="1">
      <alignment horizontal="right" vertical="center"/>
    </xf>
    <xf numFmtId="3" fontId="9" fillId="34" borderId="12" xfId="41" applyNumberFormat="1" applyFont="1" applyFill="1" applyBorder="1" applyAlignment="1">
      <alignment horizontal="right" vertical="center"/>
    </xf>
    <xf numFmtId="165" fontId="7" fillId="16" borderId="13" xfId="41" applyNumberFormat="1" applyFont="1" applyFill="1" applyBorder="1" applyAlignment="1">
      <alignment horizontal="left"/>
    </xf>
    <xf numFmtId="3" fontId="8" fillId="16" borderId="0" xfId="41" applyNumberFormat="1" applyFont="1" applyFill="1" applyBorder="1" applyAlignment="1">
      <alignment horizontal="right" vertical="center"/>
    </xf>
    <xf numFmtId="3" fontId="9" fillId="16" borderId="0" xfId="41" applyNumberFormat="1" applyFont="1" applyFill="1" applyBorder="1" applyAlignment="1">
      <alignment horizontal="right" vertical="center"/>
    </xf>
    <xf numFmtId="3" fontId="9" fillId="16" borderId="12" xfId="41" applyNumberFormat="1" applyFont="1" applyFill="1" applyBorder="1" applyAlignment="1">
      <alignment horizontal="right" vertical="center"/>
    </xf>
    <xf numFmtId="165" fontId="7" fillId="35" borderId="13" xfId="41" applyNumberFormat="1" applyFont="1" applyFill="1" applyBorder="1" applyAlignment="1">
      <alignment horizontal="left"/>
    </xf>
    <xf numFmtId="0" fontId="42" fillId="36" borderId="13" xfId="41" applyNumberFormat="1" applyFont="1" applyFill="1" applyBorder="1" applyAlignment="1">
      <alignment horizontal="left" vertical="center"/>
    </xf>
    <xf numFmtId="3" fontId="10" fillId="37" borderId="0" xfId="41" applyNumberFormat="1" applyFont="1" applyFill="1" applyBorder="1" applyAlignment="1">
      <alignment horizontal="right" vertical="center"/>
    </xf>
    <xf numFmtId="166" fontId="10" fillId="37" borderId="0" xfId="64" applyNumberFormat="1" applyFont="1" applyFill="1" applyBorder="1" applyAlignment="1">
      <alignment horizontal="right" vertical="center"/>
    </xf>
    <xf numFmtId="0" fontId="5" fillId="38" borderId="13" xfId="41" applyNumberFormat="1" applyFont="1" applyFill="1" applyBorder="1" applyAlignment="1">
      <alignment horizontal="left" vertical="center"/>
    </xf>
    <xf numFmtId="3" fontId="10" fillId="33" borderId="0" xfId="41" applyNumberFormat="1" applyFont="1" applyFill="1" applyBorder="1" applyAlignment="1">
      <alignment horizontal="right" vertical="center"/>
    </xf>
    <xf numFmtId="166" fontId="10" fillId="33" borderId="0" xfId="64" applyNumberFormat="1" applyFont="1" applyFill="1" applyBorder="1" applyAlignment="1">
      <alignment horizontal="right" vertical="center"/>
    </xf>
    <xf numFmtId="166" fontId="10" fillId="33" borderId="12" xfId="64" applyNumberFormat="1" applyFont="1" applyFill="1" applyBorder="1" applyAlignment="1">
      <alignment horizontal="right" vertical="center"/>
    </xf>
    <xf numFmtId="0" fontId="5" fillId="39" borderId="14" xfId="57" applyNumberFormat="1" applyFont="1" applyFill="1" applyBorder="1" applyAlignment="1">
      <alignment horizontal="left" vertical="center"/>
    </xf>
    <xf numFmtId="167" fontId="10" fillId="39" borderId="0" xfId="60" applyNumberFormat="1" applyFont="1" applyFill="1" applyBorder="1" applyAlignment="1">
      <alignment vertical="center"/>
    </xf>
    <xf numFmtId="0" fontId="5" fillId="38" borderId="14" xfId="49" applyFont="1" applyFill="1" applyBorder="1" applyAlignment="1">
      <alignment horizontal="left" vertical="center"/>
      <protection/>
    </xf>
    <xf numFmtId="3" fontId="10" fillId="33" borderId="15" xfId="49" applyNumberFormat="1" applyFont="1" applyFill="1" applyBorder="1">
      <alignment/>
      <protection/>
    </xf>
    <xf numFmtId="3" fontId="5" fillId="37" borderId="0" xfId="41" applyNumberFormat="1" applyFont="1" applyFill="1" applyBorder="1" applyAlignment="1">
      <alignment horizontal="right" vertical="center"/>
    </xf>
    <xf numFmtId="166" fontId="5" fillId="37" borderId="0" xfId="64" applyNumberFormat="1" applyFont="1" applyFill="1" applyBorder="1" applyAlignment="1">
      <alignment horizontal="right" vertical="center"/>
    </xf>
    <xf numFmtId="3" fontId="5" fillId="33" borderId="0" xfId="41" applyNumberFormat="1" applyFont="1" applyFill="1" applyBorder="1" applyAlignment="1">
      <alignment horizontal="right" vertical="center"/>
    </xf>
    <xf numFmtId="166" fontId="5" fillId="33" borderId="0" xfId="64" applyNumberFormat="1" applyFont="1" applyFill="1" applyBorder="1" applyAlignment="1">
      <alignment horizontal="right" vertical="center"/>
    </xf>
    <xf numFmtId="165" fontId="10" fillId="16" borderId="13" xfId="60" applyNumberFormat="1" applyFont="1" applyFill="1" applyBorder="1" applyAlignment="1">
      <alignment vertical="center"/>
    </xf>
    <xf numFmtId="165" fontId="10" fillId="16" borderId="0" xfId="60" applyNumberFormat="1" applyFont="1" applyFill="1" applyBorder="1" applyAlignment="1">
      <alignment vertical="center"/>
    </xf>
    <xf numFmtId="165" fontId="10" fillId="16" borderId="12" xfId="60" applyNumberFormat="1" applyFont="1" applyFill="1" applyBorder="1" applyAlignment="1">
      <alignment vertical="center"/>
    </xf>
    <xf numFmtId="165" fontId="10" fillId="16" borderId="14" xfId="60" applyNumberFormat="1" applyFont="1" applyFill="1" applyBorder="1" applyAlignment="1">
      <alignment vertical="center"/>
    </xf>
    <xf numFmtId="165" fontId="10" fillId="16" borderId="16" xfId="60" applyNumberFormat="1" applyFont="1" applyFill="1" applyBorder="1" applyAlignment="1">
      <alignment vertical="center"/>
    </xf>
    <xf numFmtId="165" fontId="10" fillId="16" borderId="17" xfId="60" applyNumberFormat="1" applyFont="1" applyFill="1" applyBorder="1" applyAlignment="1">
      <alignment vertical="center"/>
    </xf>
    <xf numFmtId="3" fontId="43" fillId="37" borderId="0" xfId="41" applyNumberFormat="1" applyFont="1" applyFill="1" applyBorder="1" applyAlignment="1">
      <alignment horizontal="right" vertical="center"/>
    </xf>
    <xf numFmtId="3" fontId="10" fillId="33" borderId="15" xfId="49" applyNumberFormat="1" applyFont="1" applyFill="1" applyBorder="1" applyAlignment="1">
      <alignment horizontal="right"/>
      <protection/>
    </xf>
    <xf numFmtId="3" fontId="10" fillId="33" borderId="18" xfId="41" applyNumberFormat="1" applyFont="1" applyFill="1" applyBorder="1" applyAlignment="1">
      <alignment horizontal="right" vertical="center"/>
    </xf>
    <xf numFmtId="166" fontId="10" fillId="37" borderId="12" xfId="64" applyNumberFormat="1" applyFont="1" applyFill="1" applyBorder="1" applyAlignment="1">
      <alignment horizontal="right" vertical="center"/>
    </xf>
    <xf numFmtId="0" fontId="0" fillId="0" borderId="13" xfId="0" applyBorder="1" applyAlignment="1">
      <alignment/>
    </xf>
    <xf numFmtId="1" fontId="0" fillId="0" borderId="0" xfId="0" applyNumberFormat="1" applyAlignment="1">
      <alignment/>
    </xf>
    <xf numFmtId="168" fontId="0" fillId="0" borderId="0" xfId="0" applyNumberFormat="1" applyAlignment="1">
      <alignment/>
    </xf>
    <xf numFmtId="0" fontId="0" fillId="0" borderId="0" xfId="0" applyAlignment="1">
      <alignment vertical="center"/>
    </xf>
    <xf numFmtId="166" fontId="9" fillId="34" borderId="0" xfId="41" applyNumberFormat="1" applyFont="1" applyFill="1" applyBorder="1" applyAlignment="1">
      <alignment horizontal="right" vertical="center"/>
    </xf>
    <xf numFmtId="166" fontId="9" fillId="16" borderId="0" xfId="41" applyNumberFormat="1" applyFont="1" applyFill="1" applyBorder="1" applyAlignment="1">
      <alignment horizontal="right" vertical="center"/>
    </xf>
    <xf numFmtId="166" fontId="8" fillId="16" borderId="0" xfId="41" applyNumberFormat="1" applyFont="1" applyFill="1" applyBorder="1" applyAlignment="1">
      <alignment horizontal="right" vertical="center"/>
    </xf>
    <xf numFmtId="169" fontId="0" fillId="0" borderId="0" xfId="56" applyNumberFormat="1" applyFont="1" applyAlignment="1">
      <alignment/>
    </xf>
    <xf numFmtId="0" fontId="0" fillId="0" borderId="0" xfId="48">
      <alignment/>
      <protection/>
    </xf>
    <xf numFmtId="1" fontId="0" fillId="0" borderId="0" xfId="48" applyNumberFormat="1">
      <alignment/>
      <protection/>
    </xf>
    <xf numFmtId="0" fontId="0" fillId="0" borderId="0" xfId="48" applyAlignment="1">
      <alignment vertical="center"/>
      <protection/>
    </xf>
    <xf numFmtId="170" fontId="8" fillId="34" borderId="0" xfId="56" applyNumberFormat="1" applyFont="1" applyFill="1" applyBorder="1" applyAlignment="1">
      <alignment horizontal="right" vertical="center"/>
    </xf>
    <xf numFmtId="170" fontId="8" fillId="16" borderId="0" xfId="56" applyNumberFormat="1" applyFont="1" applyFill="1" applyBorder="1" applyAlignment="1">
      <alignment horizontal="right" vertical="center"/>
    </xf>
    <xf numFmtId="169" fontId="8" fillId="34" borderId="0" xfId="56" applyNumberFormat="1" applyFont="1" applyFill="1" applyBorder="1" applyAlignment="1">
      <alignment horizontal="right" vertical="center"/>
    </xf>
    <xf numFmtId="169" fontId="8" fillId="16" borderId="0" xfId="56" applyNumberFormat="1" applyFont="1" applyFill="1" applyBorder="1" applyAlignment="1">
      <alignment horizontal="right" vertical="center"/>
    </xf>
    <xf numFmtId="43" fontId="8" fillId="34" borderId="0" xfId="56" applyFont="1" applyFill="1" applyBorder="1" applyAlignment="1">
      <alignment horizontal="right" vertical="center"/>
    </xf>
    <xf numFmtId="166" fontId="8" fillId="34" borderId="0" xfId="56" applyNumberFormat="1" applyFont="1" applyFill="1" applyBorder="1" applyAlignment="1">
      <alignment horizontal="right" vertical="center"/>
    </xf>
    <xf numFmtId="166" fontId="9" fillId="34" borderId="12" xfId="41" applyNumberFormat="1" applyFont="1" applyFill="1" applyBorder="1" applyAlignment="1">
      <alignment horizontal="right" vertical="center"/>
    </xf>
    <xf numFmtId="165" fontId="10" fillId="16" borderId="13" xfId="60" applyNumberFormat="1" applyFont="1" applyFill="1" applyBorder="1" applyAlignment="1">
      <alignment horizontal="center" vertical="center"/>
    </xf>
    <xf numFmtId="165" fontId="10" fillId="16" borderId="0" xfId="60" applyNumberFormat="1" applyFont="1" applyFill="1" applyBorder="1" applyAlignment="1">
      <alignment horizontal="center" vertical="center"/>
    </xf>
    <xf numFmtId="165" fontId="10" fillId="16" borderId="12" xfId="60" applyNumberFormat="1" applyFont="1" applyFill="1" applyBorder="1" applyAlignment="1">
      <alignment horizontal="center" vertical="center"/>
    </xf>
    <xf numFmtId="165" fontId="10" fillId="16" borderId="14" xfId="60" applyNumberFormat="1" applyFont="1" applyFill="1" applyBorder="1" applyAlignment="1">
      <alignment horizontal="center" vertical="center"/>
    </xf>
    <xf numFmtId="165" fontId="10" fillId="16" borderId="16" xfId="60" applyNumberFormat="1" applyFont="1" applyFill="1" applyBorder="1" applyAlignment="1">
      <alignment horizontal="center" vertical="center"/>
    </xf>
    <xf numFmtId="165" fontId="10" fillId="16" borderId="17" xfId="60" applyNumberFormat="1" applyFont="1" applyFill="1" applyBorder="1" applyAlignment="1">
      <alignment horizontal="center" vertical="center"/>
    </xf>
    <xf numFmtId="0" fontId="0" fillId="0" borderId="18" xfId="0" applyBorder="1" applyAlignment="1">
      <alignment horizontal="left" wrapText="1"/>
    </xf>
    <xf numFmtId="165" fontId="44" fillId="16" borderId="19" xfId="57" applyNumberFormat="1" applyFont="1" applyFill="1" applyBorder="1" applyAlignment="1">
      <alignment horizontal="center" vertical="center"/>
    </xf>
    <xf numFmtId="165" fontId="44" fillId="16" borderId="18" xfId="57" applyNumberFormat="1" applyFont="1" applyFill="1" applyBorder="1" applyAlignment="1">
      <alignment horizontal="center" vertical="center"/>
    </xf>
    <xf numFmtId="165" fontId="44" fillId="16" borderId="20" xfId="57" applyNumberFormat="1" applyFont="1" applyFill="1" applyBorder="1" applyAlignment="1">
      <alignment horizontal="center" vertical="center"/>
    </xf>
    <xf numFmtId="165" fontId="4" fillId="33" borderId="13" xfId="57" applyNumberFormat="1" applyFont="1" applyFill="1" applyBorder="1" applyAlignment="1">
      <alignment horizontal="left" vertical="center"/>
    </xf>
    <xf numFmtId="165" fontId="4" fillId="33" borderId="21" xfId="57" applyNumberFormat="1" applyFont="1" applyFill="1" applyBorder="1" applyAlignment="1">
      <alignment horizontal="left" vertical="center"/>
    </xf>
    <xf numFmtId="0" fontId="5" fillId="33" borderId="0" xfId="57" applyFont="1" applyFill="1" applyBorder="1" applyAlignment="1" applyProtection="1">
      <alignment horizontal="center" vertical="center" wrapText="1"/>
      <protection/>
    </xf>
    <xf numFmtId="0" fontId="5" fillId="33" borderId="0" xfId="57" applyFont="1" applyFill="1" applyBorder="1" applyAlignment="1" applyProtection="1">
      <alignment horizontal="center" vertical="center"/>
      <protection/>
    </xf>
    <xf numFmtId="0" fontId="5" fillId="33" borderId="12" xfId="57" applyFont="1" applyFill="1" applyBorder="1" applyAlignment="1" applyProtection="1">
      <alignment horizontal="center" vertical="center"/>
      <protection/>
    </xf>
    <xf numFmtId="166" fontId="10" fillId="39" borderId="16" xfId="60" applyNumberFormat="1" applyFont="1" applyFill="1" applyBorder="1" applyAlignment="1">
      <alignment horizontal="right" vertical="center"/>
    </xf>
    <xf numFmtId="166" fontId="10" fillId="39" borderId="17" xfId="60" applyNumberFormat="1" applyFont="1" applyFill="1" applyBorder="1" applyAlignment="1">
      <alignment horizontal="right" vertical="center"/>
    </xf>
    <xf numFmtId="166" fontId="10" fillId="33" borderId="18" xfId="64" applyNumberFormat="1" applyFont="1" applyFill="1" applyBorder="1" applyAlignment="1">
      <alignment horizontal="right" vertical="center"/>
    </xf>
    <xf numFmtId="166" fontId="10" fillId="33" borderId="20" xfId="64" applyNumberFormat="1" applyFont="1" applyFill="1" applyBorder="1" applyAlignment="1">
      <alignment horizontal="right" vertical="center"/>
    </xf>
    <xf numFmtId="166" fontId="10" fillId="33" borderId="15" xfId="49" applyNumberFormat="1" applyFont="1" applyFill="1" applyBorder="1" applyAlignment="1">
      <alignment horizontal="right"/>
      <protection/>
    </xf>
    <xf numFmtId="166" fontId="10" fillId="33" borderId="22" xfId="49" applyNumberFormat="1" applyFont="1" applyFill="1" applyBorder="1" applyAlignment="1">
      <alignment horizontal="right"/>
      <protection/>
    </xf>
    <xf numFmtId="165" fontId="4" fillId="33" borderId="13" xfId="57" applyNumberFormat="1" applyFont="1" applyFill="1" applyBorder="1" applyAlignment="1">
      <alignment horizontal="center" vertical="center"/>
    </xf>
    <xf numFmtId="165" fontId="4" fillId="33" borderId="21" xfId="57" applyNumberFormat="1" applyFont="1" applyFill="1" applyBorder="1" applyAlignment="1">
      <alignment horizontal="center" vertical="center"/>
    </xf>
    <xf numFmtId="0" fontId="0" fillId="0" borderId="18" xfId="48" applyBorder="1" applyAlignment="1">
      <alignment horizontal="left" wrapText="1"/>
      <protection/>
    </xf>
    <xf numFmtId="0" fontId="0" fillId="17"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39" fillId="9" borderId="0" xfId="0" applyFont="1" applyFill="1" applyAlignment="1">
      <alignment horizontal="center" vertical="center" wrapText="1"/>
    </xf>
    <xf numFmtId="0" fontId="39" fillId="40" borderId="0" xfId="0" applyFont="1" applyFill="1" applyAlignment="1">
      <alignment horizontal="center" vertical="center" wrapText="1"/>
    </xf>
    <xf numFmtId="0" fontId="39" fillId="17" borderId="0" xfId="0" applyFont="1" applyFill="1" applyAlignment="1">
      <alignment horizontal="center"/>
    </xf>
    <xf numFmtId="0" fontId="39" fillId="6" borderId="0" xfId="0" applyFont="1" applyFill="1" applyAlignment="1">
      <alignment horizontal="center"/>
    </xf>
    <xf numFmtId="0" fontId="39" fillId="7" borderId="0" xfId="0" applyFont="1" applyFill="1" applyAlignment="1">
      <alignment horizontal="center"/>
    </xf>
    <xf numFmtId="0" fontId="39" fillId="17" borderId="0" xfId="0" applyFont="1" applyFill="1" applyAlignment="1">
      <alignment horizontal="center" vertical="center" wrapText="1"/>
    </xf>
    <xf numFmtId="3" fontId="0" fillId="17" borderId="0" xfId="0" applyNumberFormat="1" applyFill="1" applyAlignment="1">
      <alignment/>
    </xf>
    <xf numFmtId="3" fontId="0" fillId="6" borderId="0" xfId="0" applyNumberFormat="1" applyFill="1" applyAlignment="1">
      <alignment/>
    </xf>
    <xf numFmtId="3" fontId="0" fillId="7" borderId="0" xfId="0" applyNumberFormat="1" applyFill="1" applyAlignment="1">
      <alignment/>
    </xf>
    <xf numFmtId="3" fontId="0" fillId="18" borderId="0" xfId="0" applyNumberFormat="1" applyFill="1" applyAlignment="1">
      <alignment/>
    </xf>
    <xf numFmtId="3" fontId="0" fillId="13" borderId="0" xfId="0" applyNumberFormat="1" applyFill="1" applyAlignment="1">
      <alignment/>
    </xf>
    <xf numFmtId="3" fontId="0" fillId="3" borderId="0" xfId="0" applyNumberFormat="1" applyFill="1" applyAlignment="1">
      <alignment/>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Binlik Ayracı 2" xfId="41"/>
    <cellStyle name="Çıkış" xfId="42"/>
    <cellStyle name="Giriş" xfId="43"/>
    <cellStyle name="Hesaplama" xfId="44"/>
    <cellStyle name="İşaretli Hücre" xfId="45"/>
    <cellStyle name="İyi" xfId="46"/>
    <cellStyle name="Kötü" xfId="47"/>
    <cellStyle name="Normal 10" xfId="48"/>
    <cellStyle name="Normal 2"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 name="Yüzde 2" xfId="64"/>
  </cellStyles>
  <dxfs count="5">
    <dxf>
      <numFmt numFmtId="171" formatCode="0;;;@"/>
    </dxf>
    <dxf>
      <numFmt numFmtId="171" formatCode="0;;;@"/>
    </dxf>
    <dxf>
      <numFmt numFmtId="171" formatCode="0;;;@"/>
    </dxf>
    <dxf>
      <numFmt numFmtId="171" formatCode="0;;;@"/>
    </dxf>
    <dxf>
      <numFmt numFmtId="171" formatCode="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EYL&#220;L%20&#214;N%20B&#304;LG&#304;\&#304;STAT&#304;ST&#304;K%20VER&#304;%20TABANI%20(2013-202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ivot"/>
      <sheetName val="Sayfa1"/>
      <sheetName val="data"/>
      <sheetName val="Limanlar"/>
    </sheetNames>
    <sheetDataSet>
      <sheetData sheetId="1">
        <row r="2">
          <cell r="G2" t="str">
            <v>İstanbul(*)</v>
          </cell>
          <cell r="H2">
            <v>34138.071</v>
          </cell>
          <cell r="I2">
            <v>1065758.514000001</v>
          </cell>
        </row>
        <row r="3">
          <cell r="G3" t="str">
            <v>İstanbul Atatürk</v>
          </cell>
          <cell r="H3">
            <v>249.553</v>
          </cell>
          <cell r="I3">
            <v>58293.42199999999</v>
          </cell>
        </row>
        <row r="4">
          <cell r="G4" t="str">
            <v>İstanbul Sabiha Gökçen(*)</v>
          </cell>
          <cell r="H4">
            <v>4347.180999999999</v>
          </cell>
          <cell r="I4">
            <v>28649.817</v>
          </cell>
        </row>
        <row r="5">
          <cell r="G5" t="str">
            <v>İzmir Adnan Menderes</v>
          </cell>
          <cell r="H5">
            <v>17247.468999999994</v>
          </cell>
          <cell r="I5">
            <v>2831.4109999999996</v>
          </cell>
        </row>
        <row r="6">
          <cell r="G6" t="str">
            <v>Ankara Esenboğa</v>
          </cell>
          <cell r="H6">
            <v>6718.9890000000005</v>
          </cell>
          <cell r="I6">
            <v>3454.1749999999984</v>
          </cell>
        </row>
        <row r="7">
          <cell r="G7" t="str">
            <v>Antalya</v>
          </cell>
          <cell r="H7">
            <v>4453.719</v>
          </cell>
          <cell r="I7">
            <v>3584.913999999996</v>
          </cell>
        </row>
        <row r="8">
          <cell r="G8" t="str">
            <v>Adana</v>
          </cell>
          <cell r="H8">
            <v>4856.585</v>
          </cell>
          <cell r="I8">
            <v>1423.9489999999998</v>
          </cell>
        </row>
        <row r="9">
          <cell r="G9" t="str">
            <v>Gaziantep</v>
          </cell>
          <cell r="H9">
            <v>1124.356</v>
          </cell>
          <cell r="I9">
            <v>48.96500000000001</v>
          </cell>
        </row>
        <row r="10">
          <cell r="G10" t="str">
            <v>Tekirdağ Çorlu Atatürk</v>
          </cell>
          <cell r="H10">
            <v>0</v>
          </cell>
          <cell r="I10">
            <v>1170.2269999999999</v>
          </cell>
        </row>
        <row r="11">
          <cell r="G11" t="str">
            <v>Trabzon</v>
          </cell>
          <cell r="H11">
            <v>664.4359999999998</v>
          </cell>
          <cell r="I11">
            <v>4.137999999999999</v>
          </cell>
        </row>
        <row r="12">
          <cell r="G12" t="str">
            <v>Kayseri</v>
          </cell>
          <cell r="H12">
            <v>600.4600000000002</v>
          </cell>
          <cell r="I12">
            <v>27.019000000000002</v>
          </cell>
        </row>
        <row r="13">
          <cell r="G13" t="str">
            <v>Diyarbakır</v>
          </cell>
          <cell r="H13">
            <v>497.97000000000014</v>
          </cell>
          <cell r="I13">
            <v>54.589</v>
          </cell>
        </row>
        <row r="14">
          <cell r="G14" t="str">
            <v>Batman</v>
          </cell>
          <cell r="H14">
            <v>439.72</v>
          </cell>
          <cell r="I14">
            <v>0</v>
          </cell>
        </row>
        <row r="15">
          <cell r="G15" t="str">
            <v>Van Ferit Melen</v>
          </cell>
          <cell r="H15">
            <v>401.86199999999997</v>
          </cell>
          <cell r="I15">
            <v>0</v>
          </cell>
        </row>
        <row r="16">
          <cell r="G16" t="str">
            <v>Konya</v>
          </cell>
          <cell r="H16">
            <v>275.73</v>
          </cell>
          <cell r="I16">
            <v>0</v>
          </cell>
        </row>
        <row r="17">
          <cell r="G17" t="str">
            <v>Muğla Milas-Bodrum</v>
          </cell>
          <cell r="H17">
            <v>210.99900000000002</v>
          </cell>
          <cell r="I17">
            <v>35.415</v>
          </cell>
        </row>
        <row r="18">
          <cell r="G18" t="str">
            <v>Samsun Çarşamba</v>
          </cell>
          <cell r="H18">
            <v>197.55300000000003</v>
          </cell>
          <cell r="I18">
            <v>9.614</v>
          </cell>
        </row>
        <row r="19">
          <cell r="G19" t="str">
            <v>Denizli Çardak</v>
          </cell>
          <cell r="H19">
            <v>199.83499999999998</v>
          </cell>
          <cell r="I19">
            <v>0</v>
          </cell>
        </row>
        <row r="20">
          <cell r="G20" t="str">
            <v>Malatya</v>
          </cell>
          <cell r="H20">
            <v>155.428</v>
          </cell>
          <cell r="I20">
            <v>0</v>
          </cell>
        </row>
        <row r="21">
          <cell r="G21" t="str">
            <v>Erzurum</v>
          </cell>
          <cell r="H21">
            <v>149.683</v>
          </cell>
          <cell r="I21">
            <v>0</v>
          </cell>
        </row>
        <row r="22">
          <cell r="G22" t="str">
            <v>Elazığ</v>
          </cell>
          <cell r="H22">
            <v>133.60199999999998</v>
          </cell>
          <cell r="I22">
            <v>0.09</v>
          </cell>
        </row>
        <row r="23">
          <cell r="G23" t="str">
            <v>Bursa Yenişehir</v>
          </cell>
          <cell r="H23">
            <v>0.626</v>
          </cell>
          <cell r="I23">
            <v>121.20299999999999</v>
          </cell>
        </row>
        <row r="24">
          <cell r="G24" t="str">
            <v>Adıyaman</v>
          </cell>
          <cell r="H24">
            <v>119.006</v>
          </cell>
        </row>
        <row r="25">
          <cell r="G25" t="str">
            <v>Ordu-Giresun</v>
          </cell>
          <cell r="H25">
            <v>114.10900000000002</v>
          </cell>
          <cell r="I25">
            <v>0</v>
          </cell>
        </row>
        <row r="26">
          <cell r="G26" t="str">
            <v>Mardin Prof. Dr. Aziz Sancar</v>
          </cell>
          <cell r="H26">
            <v>97.171</v>
          </cell>
          <cell r="I26">
            <v>0</v>
          </cell>
        </row>
        <row r="27">
          <cell r="G27" t="str">
            <v>Şanlıurfa GAP</v>
          </cell>
          <cell r="H27">
            <v>73.19000000000001</v>
          </cell>
          <cell r="I27">
            <v>0</v>
          </cell>
        </row>
        <row r="28">
          <cell r="G28" t="str">
            <v>Muğla Dalaman</v>
          </cell>
          <cell r="H28">
            <v>62.70200000000002</v>
          </cell>
          <cell r="I28">
            <v>0.406</v>
          </cell>
        </row>
        <row r="29">
          <cell r="G29" t="str">
            <v>Hatay</v>
          </cell>
          <cell r="H29">
            <v>55.68000000000001</v>
          </cell>
          <cell r="I29">
            <v>1.3199999999999998</v>
          </cell>
        </row>
        <row r="30">
          <cell r="G30" t="str">
            <v>Kahramanmaraş</v>
          </cell>
          <cell r="H30">
            <v>46.06499999999999</v>
          </cell>
        </row>
        <row r="31">
          <cell r="G31" t="str">
            <v>Erzincan Yıldırım Akbulut</v>
          </cell>
          <cell r="H31">
            <v>44.537000000000006</v>
          </cell>
          <cell r="I31">
            <v>0</v>
          </cell>
        </row>
        <row r="32">
          <cell r="G32" t="str">
            <v>Sivas Nuri Demirağ</v>
          </cell>
          <cell r="H32">
            <v>39.697</v>
          </cell>
          <cell r="I32">
            <v>0</v>
          </cell>
        </row>
        <row r="33">
          <cell r="G33" t="str">
            <v>Muş Sultan Alparslan</v>
          </cell>
          <cell r="H33">
            <v>25.35899999999999</v>
          </cell>
          <cell r="I33">
            <v>0</v>
          </cell>
        </row>
        <row r="34">
          <cell r="G34" t="str">
            <v>Amasya Merzifon</v>
          </cell>
          <cell r="H34">
            <v>24.181</v>
          </cell>
          <cell r="I34">
            <v>0</v>
          </cell>
        </row>
        <row r="35">
          <cell r="G35" t="str">
            <v>Kapadokya</v>
          </cell>
          <cell r="H35">
            <v>17.747</v>
          </cell>
          <cell r="I35">
            <v>0</v>
          </cell>
        </row>
        <row r="36">
          <cell r="G36" t="str">
            <v>Şırnak Şerafettin Elçi</v>
          </cell>
          <cell r="H36">
            <v>12.521</v>
          </cell>
        </row>
        <row r="37">
          <cell r="G37" t="str">
            <v>Sinop</v>
          </cell>
          <cell r="H37">
            <v>8.350000000000001</v>
          </cell>
        </row>
        <row r="38">
          <cell r="G38" t="str">
            <v>Ağrı Ahmed-i Hani</v>
          </cell>
          <cell r="H38">
            <v>7.0600000000000005</v>
          </cell>
          <cell r="I38">
            <v>0</v>
          </cell>
        </row>
        <row r="39">
          <cell r="G39" t="str">
            <v>Bingöl</v>
          </cell>
          <cell r="H39">
            <v>6.9319999999999995</v>
          </cell>
        </row>
        <row r="40">
          <cell r="G40" t="str">
            <v>Tokat</v>
          </cell>
          <cell r="H40">
            <v>4.4639999999999995</v>
          </cell>
        </row>
        <row r="41">
          <cell r="G41" t="str">
            <v>Kars Harakani</v>
          </cell>
          <cell r="H41">
            <v>4.454000000000001</v>
          </cell>
        </row>
        <row r="42">
          <cell r="G42" t="str">
            <v>Kastamonu</v>
          </cell>
          <cell r="H42">
            <v>3.996</v>
          </cell>
          <cell r="I42">
            <v>0</v>
          </cell>
        </row>
        <row r="43">
          <cell r="G43" t="str">
            <v>Çanakkale</v>
          </cell>
          <cell r="H43">
            <v>3.2350000000000003</v>
          </cell>
          <cell r="I43">
            <v>0</v>
          </cell>
        </row>
        <row r="44">
          <cell r="G44" t="str">
            <v>Siirt</v>
          </cell>
          <cell r="H44">
            <v>3.0580000000000003</v>
          </cell>
        </row>
        <row r="45">
          <cell r="G45" t="str">
            <v>Iğdır Şehit Bülent Aydın</v>
          </cell>
          <cell r="H45">
            <v>2.522</v>
          </cell>
          <cell r="I45">
            <v>0</v>
          </cell>
        </row>
        <row r="46">
          <cell r="G46" t="str">
            <v>Zafer(*)</v>
          </cell>
          <cell r="H46">
            <v>1.7930000000000001</v>
          </cell>
          <cell r="I46">
            <v>0.716</v>
          </cell>
        </row>
        <row r="47">
          <cell r="G47" t="str">
            <v>Isparta Süleyman Demirel</v>
          </cell>
          <cell r="H47">
            <v>1.8529999999999995</v>
          </cell>
          <cell r="I47">
            <v>0</v>
          </cell>
        </row>
        <row r="48">
          <cell r="G48" t="str">
            <v>Gazipaşa Alanya(*)</v>
          </cell>
          <cell r="H48">
            <v>0.8380000000000001</v>
          </cell>
          <cell r="I48">
            <v>0</v>
          </cell>
        </row>
        <row r="49">
          <cell r="G49" t="str">
            <v>Rize-Artvin</v>
          </cell>
          <cell r="H49">
            <v>0.542</v>
          </cell>
          <cell r="I49">
            <v>0</v>
          </cell>
        </row>
        <row r="50">
          <cell r="G50" t="str">
            <v>Eskişehir Hasan Polatkan(*)</v>
          </cell>
          <cell r="H50">
            <v>0</v>
          </cell>
          <cell r="I50">
            <v>0.386</v>
          </cell>
        </row>
        <row r="51">
          <cell r="G51" t="str">
            <v>Balıkesir Koca Seyit</v>
          </cell>
          <cell r="H51">
            <v>0.12</v>
          </cell>
          <cell r="I51">
            <v>0</v>
          </cell>
        </row>
        <row r="52">
          <cell r="G52" t="str">
            <v>Hakkari Yüksekova Selahaddin Eyyubi</v>
          </cell>
          <cell r="H52">
            <v>0</v>
          </cell>
        </row>
        <row r="53">
          <cell r="G53" t="str">
            <v>Zonguldak Çaycuma(*)</v>
          </cell>
          <cell r="H53">
            <v>0</v>
          </cell>
          <cell r="I53">
            <v>0</v>
          </cell>
        </row>
        <row r="54">
          <cell r="G54" t="str">
            <v>Kocaeli Cengiz Topel</v>
          </cell>
          <cell r="I54">
            <v>0</v>
          </cell>
        </row>
        <row r="55">
          <cell r="G55" t="str">
            <v>Genel Toplam</v>
          </cell>
          <cell r="H55">
            <v>77845.00900000002</v>
          </cell>
          <cell r="I55">
            <v>1165470.2900000012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T68"/>
  <sheetViews>
    <sheetView tabSelected="1" zoomScale="80" zoomScaleNormal="80" zoomScalePageLayoutView="0" workbookViewId="0" topLeftCell="D1">
      <selection activeCell="R65" sqref="R65"/>
    </sheetView>
  </sheetViews>
  <sheetFormatPr defaultColWidth="9.140625" defaultRowHeight="15"/>
  <cols>
    <col min="1" max="1" width="41.140625" style="0" bestFit="1" customWidth="1"/>
    <col min="2" max="10" width="14.28125" style="0" customWidth="1"/>
    <col min="12" max="12" width="11.57421875" style="0" customWidth="1"/>
    <col min="13" max="13" width="11.8515625" style="0" customWidth="1"/>
    <col min="14" max="14" width="10.8515625" style="0" customWidth="1"/>
    <col min="15" max="15" width="10.57421875" style="0" customWidth="1"/>
    <col min="16" max="16" width="10.140625" style="0" customWidth="1"/>
    <col min="17" max="17" width="10.8515625" style="0" customWidth="1"/>
  </cols>
  <sheetData>
    <row r="1" spans="1:20" ht="25.5" customHeight="1">
      <c r="A1" s="61" t="s">
        <v>51</v>
      </c>
      <c r="B1" s="62"/>
      <c r="C1" s="62"/>
      <c r="D1" s="62"/>
      <c r="E1" s="62"/>
      <c r="F1" s="62"/>
      <c r="G1" s="62"/>
      <c r="H1" s="62"/>
      <c r="I1" s="62"/>
      <c r="J1" s="63"/>
      <c r="L1" s="78" t="s">
        <v>2</v>
      </c>
      <c r="M1" s="78" t="s">
        <v>3</v>
      </c>
      <c r="N1" s="79" t="s">
        <v>2</v>
      </c>
      <c r="O1" s="79" t="s">
        <v>3</v>
      </c>
      <c r="P1" s="80" t="s">
        <v>2</v>
      </c>
      <c r="Q1" s="80" t="s">
        <v>3</v>
      </c>
      <c r="R1" s="81" t="s">
        <v>91</v>
      </c>
      <c r="S1" s="81"/>
      <c r="T1" s="81"/>
    </row>
    <row r="2" spans="1:20" ht="35.25" customHeight="1">
      <c r="A2" s="75" t="s">
        <v>1</v>
      </c>
      <c r="B2" s="66" t="s">
        <v>87</v>
      </c>
      <c r="C2" s="66"/>
      <c r="D2" s="66"/>
      <c r="E2" s="66" t="s">
        <v>88</v>
      </c>
      <c r="F2" s="66"/>
      <c r="G2" s="66"/>
      <c r="H2" s="67" t="s">
        <v>65</v>
      </c>
      <c r="I2" s="67"/>
      <c r="J2" s="68"/>
      <c r="L2" s="82" t="s">
        <v>89</v>
      </c>
      <c r="M2" s="82"/>
      <c r="N2" s="82"/>
      <c r="O2" s="82"/>
      <c r="P2" s="82"/>
      <c r="Q2" s="82"/>
      <c r="R2" s="81"/>
      <c r="S2" s="81"/>
      <c r="T2" s="81"/>
    </row>
    <row r="3" spans="1:20" ht="14.25">
      <c r="A3" s="76"/>
      <c r="B3" s="1" t="s">
        <v>2</v>
      </c>
      <c r="C3" s="1" t="s">
        <v>3</v>
      </c>
      <c r="D3" s="1" t="s">
        <v>4</v>
      </c>
      <c r="E3" s="1" t="s">
        <v>2</v>
      </c>
      <c r="F3" s="1" t="s">
        <v>3</v>
      </c>
      <c r="G3" s="1" t="s">
        <v>4</v>
      </c>
      <c r="H3" s="1" t="s">
        <v>2</v>
      </c>
      <c r="I3" s="1" t="s">
        <v>3</v>
      </c>
      <c r="J3" s="2" t="s">
        <v>4</v>
      </c>
      <c r="L3" s="83">
        <v>2022</v>
      </c>
      <c r="M3" s="83"/>
      <c r="N3" s="84">
        <v>2023</v>
      </c>
      <c r="O3" s="84"/>
      <c r="P3" s="85" t="s">
        <v>90</v>
      </c>
      <c r="Q3" s="85"/>
      <c r="R3" s="86" t="s">
        <v>2</v>
      </c>
      <c r="S3" s="86" t="s">
        <v>3</v>
      </c>
      <c r="T3" s="78" t="s">
        <v>4</v>
      </c>
    </row>
    <row r="4" spans="1:20" ht="14.25">
      <c r="A4" s="10" t="s">
        <v>5</v>
      </c>
      <c r="B4" s="3">
        <v>0</v>
      </c>
      <c r="C4" s="3">
        <v>0</v>
      </c>
      <c r="D4" s="3">
        <v>0</v>
      </c>
      <c r="E4" s="3">
        <v>0</v>
      </c>
      <c r="F4" s="3">
        <v>0</v>
      </c>
      <c r="G4" s="3">
        <v>0</v>
      </c>
      <c r="H4" s="4">
        <v>0</v>
      </c>
      <c r="I4" s="4">
        <v>0</v>
      </c>
      <c r="J4" s="5">
        <v>0</v>
      </c>
      <c r="L4" s="87">
        <f>B4/2</f>
        <v>0</v>
      </c>
      <c r="M4" s="87">
        <f>C4/2</f>
        <v>0</v>
      </c>
      <c r="N4" s="88">
        <f>E4/2</f>
        <v>0</v>
      </c>
      <c r="O4" s="88">
        <f>F4/2</f>
        <v>0</v>
      </c>
      <c r="P4" s="89">
        <f>N4-L4</f>
        <v>0</v>
      </c>
      <c r="Q4" s="89">
        <f>O4-M4</f>
        <v>0</v>
      </c>
      <c r="R4" s="90">
        <f>N4/273</f>
        <v>0</v>
      </c>
      <c r="S4" s="90">
        <f>O4/273</f>
        <v>0</v>
      </c>
      <c r="T4" s="90">
        <f>R4+S4</f>
        <v>0</v>
      </c>
    </row>
    <row r="5" spans="1:20" ht="14.25">
      <c r="A5" s="6" t="s">
        <v>70</v>
      </c>
      <c r="B5" s="7">
        <v>12238875</v>
      </c>
      <c r="C5" s="7">
        <v>35394600</v>
      </c>
      <c r="D5" s="7">
        <v>47633475</v>
      </c>
      <c r="E5" s="7">
        <v>14201646</v>
      </c>
      <c r="F5" s="7">
        <v>43772298</v>
      </c>
      <c r="G5" s="7">
        <v>57973944</v>
      </c>
      <c r="H5" s="8">
        <v>16.037184790268714</v>
      </c>
      <c r="I5" s="8">
        <v>23.669424149446524</v>
      </c>
      <c r="J5" s="9">
        <v>21.708407795148265</v>
      </c>
      <c r="L5" s="87">
        <f>B5/2</f>
        <v>6119437.5</v>
      </c>
      <c r="M5" s="87">
        <f>C5/2</f>
        <v>17697300</v>
      </c>
      <c r="N5" s="88">
        <f>E5/2</f>
        <v>7100823</v>
      </c>
      <c r="O5" s="88">
        <f>F5/2</f>
        <v>21886149</v>
      </c>
      <c r="P5" s="89">
        <f>N5-L5</f>
        <v>981385.5</v>
      </c>
      <c r="Q5" s="89">
        <f>O5-M5</f>
        <v>4188849</v>
      </c>
      <c r="R5" s="90">
        <f aca="true" t="shared" si="0" ref="R5:R60">N5/273</f>
        <v>26010.340659340658</v>
      </c>
      <c r="S5" s="90">
        <f aca="true" t="shared" si="1" ref="S5:S60">O5/273</f>
        <v>80169.04395604396</v>
      </c>
      <c r="T5" s="90">
        <f aca="true" t="shared" si="2" ref="T5:T62">R5+S5</f>
        <v>106179.38461538461</v>
      </c>
    </row>
    <row r="6" spans="1:20" ht="14.25">
      <c r="A6" s="10" t="s">
        <v>71</v>
      </c>
      <c r="B6" s="3">
        <v>11412354</v>
      </c>
      <c r="C6" s="3">
        <v>11118519</v>
      </c>
      <c r="D6" s="3">
        <v>22530873</v>
      </c>
      <c r="E6" s="3">
        <v>13221340</v>
      </c>
      <c r="F6" s="3">
        <v>14430144</v>
      </c>
      <c r="G6" s="3">
        <v>27651484</v>
      </c>
      <c r="H6" s="4">
        <v>15.851120636461156</v>
      </c>
      <c r="I6" s="4">
        <v>29.784767197861512</v>
      </c>
      <c r="J6" s="5">
        <v>22.727086518130037</v>
      </c>
      <c r="L6" s="87">
        <f aca="true" t="shared" si="3" ref="L6:M47">B6/2</f>
        <v>5706177</v>
      </c>
      <c r="M6" s="87">
        <f t="shared" si="3"/>
        <v>5559259.5</v>
      </c>
      <c r="N6" s="88">
        <f aca="true" t="shared" si="4" ref="N6:O47">E6/2</f>
        <v>6610670</v>
      </c>
      <c r="O6" s="88">
        <f t="shared" si="4"/>
        <v>7215072</v>
      </c>
      <c r="P6" s="89">
        <f aca="true" t="shared" si="5" ref="P6:Q47">N6-L6</f>
        <v>904493</v>
      </c>
      <c r="Q6" s="89">
        <f t="shared" si="5"/>
        <v>1655812.5</v>
      </c>
      <c r="R6" s="90">
        <f t="shared" si="0"/>
        <v>24214.908424908426</v>
      </c>
      <c r="S6" s="90">
        <f t="shared" si="1"/>
        <v>26428.835164835164</v>
      </c>
      <c r="T6" s="90">
        <f t="shared" si="2"/>
        <v>50643.74358974359</v>
      </c>
    </row>
    <row r="7" spans="1:20" ht="14.25">
      <c r="A7" s="6" t="s">
        <v>6</v>
      </c>
      <c r="B7" s="7">
        <v>4955174</v>
      </c>
      <c r="C7" s="7">
        <v>1464202</v>
      </c>
      <c r="D7" s="7">
        <v>6419376</v>
      </c>
      <c r="E7" s="7">
        <v>6894513</v>
      </c>
      <c r="F7" s="7">
        <v>2084373</v>
      </c>
      <c r="G7" s="7">
        <v>8978886</v>
      </c>
      <c r="H7" s="8">
        <v>39.13765692183564</v>
      </c>
      <c r="I7" s="8">
        <v>42.35556296194105</v>
      </c>
      <c r="J7" s="9">
        <v>39.871632382960584</v>
      </c>
      <c r="L7" s="87">
        <f t="shared" si="3"/>
        <v>2477587</v>
      </c>
      <c r="M7" s="87">
        <f t="shared" si="3"/>
        <v>732101</v>
      </c>
      <c r="N7" s="88">
        <f t="shared" si="4"/>
        <v>3447256.5</v>
      </c>
      <c r="O7" s="88">
        <f t="shared" si="4"/>
        <v>1042186.5</v>
      </c>
      <c r="P7" s="89">
        <f t="shared" si="5"/>
        <v>969669.5</v>
      </c>
      <c r="Q7" s="89">
        <f t="shared" si="5"/>
        <v>310085.5</v>
      </c>
      <c r="R7" s="90">
        <f t="shared" si="0"/>
        <v>12627.313186813188</v>
      </c>
      <c r="S7" s="90">
        <f t="shared" si="1"/>
        <v>3817.532967032967</v>
      </c>
      <c r="T7" s="90">
        <f t="shared" si="2"/>
        <v>16444.846153846156</v>
      </c>
    </row>
    <row r="8" spans="1:20" ht="14.25">
      <c r="A8" s="10" t="s">
        <v>7</v>
      </c>
      <c r="B8" s="3">
        <v>4579422</v>
      </c>
      <c r="C8" s="3">
        <v>3016392</v>
      </c>
      <c r="D8" s="3">
        <v>7595814</v>
      </c>
      <c r="E8" s="3">
        <v>4926550</v>
      </c>
      <c r="F8" s="3">
        <v>3327995</v>
      </c>
      <c r="G8" s="3">
        <v>8254545</v>
      </c>
      <c r="H8" s="4">
        <v>7.580170597948824</v>
      </c>
      <c r="I8" s="4">
        <v>10.33032178841477</v>
      </c>
      <c r="J8" s="5">
        <v>8.672289763809381</v>
      </c>
      <c r="L8" s="87">
        <f t="shared" si="3"/>
        <v>2289711</v>
      </c>
      <c r="M8" s="87">
        <f t="shared" si="3"/>
        <v>1508196</v>
      </c>
      <c r="N8" s="88">
        <f t="shared" si="4"/>
        <v>2463275</v>
      </c>
      <c r="O8" s="88">
        <f t="shared" si="4"/>
        <v>1663997.5</v>
      </c>
      <c r="P8" s="89">
        <f t="shared" si="5"/>
        <v>173564</v>
      </c>
      <c r="Q8" s="89">
        <f t="shared" si="5"/>
        <v>155801.5</v>
      </c>
      <c r="R8" s="90">
        <f t="shared" si="0"/>
        <v>9022.985347985348</v>
      </c>
      <c r="S8" s="90">
        <f t="shared" si="1"/>
        <v>6095.228937728938</v>
      </c>
      <c r="T8" s="90">
        <f t="shared" si="2"/>
        <v>15118.214285714286</v>
      </c>
    </row>
    <row r="9" spans="1:20" ht="14.25">
      <c r="A9" s="6" t="s">
        <v>8</v>
      </c>
      <c r="B9" s="7">
        <v>4396365</v>
      </c>
      <c r="C9" s="7">
        <v>20378639</v>
      </c>
      <c r="D9" s="7">
        <v>24775004</v>
      </c>
      <c r="E9" s="7">
        <v>4788458</v>
      </c>
      <c r="F9" s="7">
        <v>24141539</v>
      </c>
      <c r="G9" s="7">
        <v>28929997</v>
      </c>
      <c r="H9" s="8">
        <v>8.918572502510596</v>
      </c>
      <c r="I9" s="8">
        <v>18.46492300099138</v>
      </c>
      <c r="J9" s="9">
        <v>16.7709074840109</v>
      </c>
      <c r="L9" s="87">
        <f t="shared" si="3"/>
        <v>2198182.5</v>
      </c>
      <c r="M9" s="87">
        <f t="shared" si="3"/>
        <v>10189319.5</v>
      </c>
      <c r="N9" s="88">
        <f t="shared" si="4"/>
        <v>2394229</v>
      </c>
      <c r="O9" s="88">
        <f t="shared" si="4"/>
        <v>12070769.5</v>
      </c>
      <c r="P9" s="89">
        <f t="shared" si="5"/>
        <v>196046.5</v>
      </c>
      <c r="Q9" s="89">
        <f t="shared" si="5"/>
        <v>1881450</v>
      </c>
      <c r="R9" s="90">
        <f t="shared" si="0"/>
        <v>8770.069597069598</v>
      </c>
      <c r="S9" s="90">
        <f t="shared" si="1"/>
        <v>44215.2728937729</v>
      </c>
      <c r="T9" s="90">
        <f t="shared" si="2"/>
        <v>52985.34249084249</v>
      </c>
    </row>
    <row r="10" spans="1:20" ht="14.25">
      <c r="A10" s="10" t="s">
        <v>72</v>
      </c>
      <c r="B10" s="3">
        <v>320430</v>
      </c>
      <c r="C10" s="3">
        <v>217904</v>
      </c>
      <c r="D10" s="3">
        <v>538334</v>
      </c>
      <c r="E10" s="3">
        <v>378027</v>
      </c>
      <c r="F10" s="3">
        <v>303059</v>
      </c>
      <c r="G10" s="3">
        <v>681086</v>
      </c>
      <c r="H10" s="4">
        <v>17.974908716412322</v>
      </c>
      <c r="I10" s="4">
        <v>39.07913576620897</v>
      </c>
      <c r="J10" s="5">
        <v>26.51736654196094</v>
      </c>
      <c r="L10" s="87">
        <f t="shared" si="3"/>
        <v>160215</v>
      </c>
      <c r="M10" s="87">
        <f t="shared" si="3"/>
        <v>108952</v>
      </c>
      <c r="N10" s="88">
        <f t="shared" si="4"/>
        <v>189013.5</v>
      </c>
      <c r="O10" s="88">
        <f t="shared" si="4"/>
        <v>151529.5</v>
      </c>
      <c r="P10" s="89">
        <f t="shared" si="5"/>
        <v>28798.5</v>
      </c>
      <c r="Q10" s="89">
        <f t="shared" si="5"/>
        <v>42577.5</v>
      </c>
      <c r="R10" s="90">
        <f t="shared" si="0"/>
        <v>692.3571428571429</v>
      </c>
      <c r="S10" s="90">
        <f t="shared" si="1"/>
        <v>555.0531135531136</v>
      </c>
      <c r="T10" s="90">
        <f t="shared" si="2"/>
        <v>1247.4102564102564</v>
      </c>
    </row>
    <row r="11" spans="1:20" ht="14.25">
      <c r="A11" s="6" t="s">
        <v>9</v>
      </c>
      <c r="B11" s="7">
        <v>1248777</v>
      </c>
      <c r="C11" s="7">
        <v>2585402</v>
      </c>
      <c r="D11" s="7">
        <v>3834179</v>
      </c>
      <c r="E11" s="7">
        <v>1467570</v>
      </c>
      <c r="F11" s="7">
        <v>2977968</v>
      </c>
      <c r="G11" s="7">
        <v>4445538</v>
      </c>
      <c r="H11" s="8">
        <v>17.52058213756339</v>
      </c>
      <c r="I11" s="8">
        <v>15.18394431504269</v>
      </c>
      <c r="J11" s="9">
        <v>15.944978051363798</v>
      </c>
      <c r="L11" s="87">
        <f t="shared" si="3"/>
        <v>624388.5</v>
      </c>
      <c r="M11" s="87">
        <f t="shared" si="3"/>
        <v>1292701</v>
      </c>
      <c r="N11" s="88">
        <f t="shared" si="4"/>
        <v>733785</v>
      </c>
      <c r="O11" s="88">
        <f t="shared" si="4"/>
        <v>1488984</v>
      </c>
      <c r="P11" s="89">
        <f t="shared" si="5"/>
        <v>109396.5</v>
      </c>
      <c r="Q11" s="89">
        <f t="shared" si="5"/>
        <v>196283</v>
      </c>
      <c r="R11" s="90">
        <f t="shared" si="0"/>
        <v>2687.8571428571427</v>
      </c>
      <c r="S11" s="90">
        <f t="shared" si="1"/>
        <v>5454.153846153846</v>
      </c>
      <c r="T11" s="90">
        <f t="shared" si="2"/>
        <v>8142.010989010989</v>
      </c>
    </row>
    <row r="12" spans="1:20" ht="14.25">
      <c r="A12" s="10" t="s">
        <v>10</v>
      </c>
      <c r="B12" s="3">
        <v>1712021</v>
      </c>
      <c r="C12" s="3">
        <v>1638060</v>
      </c>
      <c r="D12" s="3">
        <v>3350081</v>
      </c>
      <c r="E12" s="3">
        <v>1900238</v>
      </c>
      <c r="F12" s="3">
        <v>1590676</v>
      </c>
      <c r="G12" s="3">
        <v>3490914</v>
      </c>
      <c r="H12" s="4">
        <v>10.993848790406192</v>
      </c>
      <c r="I12" s="4">
        <v>-2.8926901334505453</v>
      </c>
      <c r="J12" s="5">
        <v>4.203868503477976</v>
      </c>
      <c r="L12" s="87">
        <f t="shared" si="3"/>
        <v>856010.5</v>
      </c>
      <c r="M12" s="87">
        <f t="shared" si="3"/>
        <v>819030</v>
      </c>
      <c r="N12" s="88">
        <f t="shared" si="4"/>
        <v>950119</v>
      </c>
      <c r="O12" s="88">
        <f t="shared" si="4"/>
        <v>795338</v>
      </c>
      <c r="P12" s="89">
        <f t="shared" si="5"/>
        <v>94108.5</v>
      </c>
      <c r="Q12" s="89">
        <f t="shared" si="5"/>
        <v>-23692</v>
      </c>
      <c r="R12" s="90">
        <f t="shared" si="0"/>
        <v>3480.289377289377</v>
      </c>
      <c r="S12" s="90">
        <f t="shared" si="1"/>
        <v>2913.326007326007</v>
      </c>
      <c r="T12" s="90">
        <f t="shared" si="2"/>
        <v>6393.615384615385</v>
      </c>
    </row>
    <row r="13" spans="1:20" ht="14.25">
      <c r="A13" s="6" t="s">
        <v>11</v>
      </c>
      <c r="B13" s="7">
        <v>2418843</v>
      </c>
      <c r="C13" s="7">
        <v>497300</v>
      </c>
      <c r="D13" s="7">
        <v>2916143</v>
      </c>
      <c r="E13" s="7">
        <v>2853650</v>
      </c>
      <c r="F13" s="7">
        <v>659581</v>
      </c>
      <c r="G13" s="7">
        <v>3513231</v>
      </c>
      <c r="H13" s="8">
        <v>17.975825632337443</v>
      </c>
      <c r="I13" s="8">
        <v>32.6324150412226</v>
      </c>
      <c r="J13" s="9">
        <v>20.47526475896415</v>
      </c>
      <c r="L13" s="87">
        <f t="shared" si="3"/>
        <v>1209421.5</v>
      </c>
      <c r="M13" s="87">
        <f t="shared" si="3"/>
        <v>248650</v>
      </c>
      <c r="N13" s="88">
        <f t="shared" si="4"/>
        <v>1426825</v>
      </c>
      <c r="O13" s="88">
        <f t="shared" si="4"/>
        <v>329790.5</v>
      </c>
      <c r="P13" s="89">
        <f t="shared" si="5"/>
        <v>217403.5</v>
      </c>
      <c r="Q13" s="89">
        <f t="shared" si="5"/>
        <v>81140.5</v>
      </c>
      <c r="R13" s="90">
        <f t="shared" si="0"/>
        <v>5226.465201465201</v>
      </c>
      <c r="S13" s="90">
        <f t="shared" si="1"/>
        <v>1208.0238095238096</v>
      </c>
      <c r="T13" s="90">
        <f t="shared" si="2"/>
        <v>6434.489010989011</v>
      </c>
    </row>
    <row r="14" spans="1:20" ht="14.25">
      <c r="A14" s="10" t="s">
        <v>12</v>
      </c>
      <c r="B14" s="3">
        <v>1922980</v>
      </c>
      <c r="C14" s="3">
        <v>631664</v>
      </c>
      <c r="D14" s="3">
        <v>2554644</v>
      </c>
      <c r="E14" s="3">
        <v>2077285</v>
      </c>
      <c r="F14" s="3">
        <v>776663</v>
      </c>
      <c r="G14" s="3">
        <v>2853948</v>
      </c>
      <c r="H14" s="4">
        <v>8.024264422926915</v>
      </c>
      <c r="I14" s="4">
        <v>22.955083715392995</v>
      </c>
      <c r="J14" s="5">
        <v>11.716074725088896</v>
      </c>
      <c r="L14" s="87">
        <f t="shared" si="3"/>
        <v>961490</v>
      </c>
      <c r="M14" s="87">
        <f t="shared" si="3"/>
        <v>315832</v>
      </c>
      <c r="N14" s="88">
        <f t="shared" si="4"/>
        <v>1038642.5</v>
      </c>
      <c r="O14" s="88">
        <f t="shared" si="4"/>
        <v>388331.5</v>
      </c>
      <c r="P14" s="89">
        <f t="shared" si="5"/>
        <v>77152.5</v>
      </c>
      <c r="Q14" s="89">
        <f t="shared" si="5"/>
        <v>72499.5</v>
      </c>
      <c r="R14" s="90">
        <f t="shared" si="0"/>
        <v>3804.551282051282</v>
      </c>
      <c r="S14" s="90">
        <f t="shared" si="1"/>
        <v>1422.4597069597069</v>
      </c>
      <c r="T14" s="90">
        <f t="shared" si="2"/>
        <v>5227.010989010989</v>
      </c>
    </row>
    <row r="15" spans="1:20" ht="14.25">
      <c r="A15" s="6" t="s">
        <v>13</v>
      </c>
      <c r="B15" s="7">
        <v>638420</v>
      </c>
      <c r="C15" s="7">
        <v>7074</v>
      </c>
      <c r="D15" s="7">
        <v>645494</v>
      </c>
      <c r="E15" s="7">
        <v>775798</v>
      </c>
      <c r="F15" s="7">
        <v>9280</v>
      </c>
      <c r="G15" s="7">
        <v>785078</v>
      </c>
      <c r="H15" s="8">
        <v>21.518436139218696</v>
      </c>
      <c r="I15" s="8">
        <v>31.184619734238055</v>
      </c>
      <c r="J15" s="9">
        <v>21.624368313260852</v>
      </c>
      <c r="L15" s="87">
        <f t="shared" si="3"/>
        <v>319210</v>
      </c>
      <c r="M15" s="87">
        <f t="shared" si="3"/>
        <v>3537</v>
      </c>
      <c r="N15" s="88">
        <f t="shared" si="4"/>
        <v>387899</v>
      </c>
      <c r="O15" s="88">
        <f t="shared" si="4"/>
        <v>4640</v>
      </c>
      <c r="P15" s="89">
        <f t="shared" si="5"/>
        <v>68689</v>
      </c>
      <c r="Q15" s="89">
        <f t="shared" si="5"/>
        <v>1103</v>
      </c>
      <c r="R15" s="90">
        <f t="shared" si="0"/>
        <v>1420.8754578754579</v>
      </c>
      <c r="S15" s="90">
        <f t="shared" si="1"/>
        <v>16.996336996336996</v>
      </c>
      <c r="T15" s="90">
        <f t="shared" si="2"/>
        <v>1437.871794871795</v>
      </c>
    </row>
    <row r="16" spans="1:20" ht="14.25">
      <c r="A16" s="10" t="s">
        <v>14</v>
      </c>
      <c r="B16" s="3">
        <v>1494069</v>
      </c>
      <c r="C16" s="3">
        <v>243243</v>
      </c>
      <c r="D16" s="3">
        <v>1737312</v>
      </c>
      <c r="E16" s="3">
        <v>1660928</v>
      </c>
      <c r="F16" s="3">
        <v>260675</v>
      </c>
      <c r="G16" s="3">
        <v>1921603</v>
      </c>
      <c r="H16" s="4">
        <v>11.168091968978674</v>
      </c>
      <c r="I16" s="4">
        <v>7.166496055384944</v>
      </c>
      <c r="J16" s="5">
        <v>10.607824040817079</v>
      </c>
      <c r="L16" s="87">
        <f t="shared" si="3"/>
        <v>747034.5</v>
      </c>
      <c r="M16" s="87">
        <f t="shared" si="3"/>
        <v>121621.5</v>
      </c>
      <c r="N16" s="88">
        <f t="shared" si="4"/>
        <v>830464</v>
      </c>
      <c r="O16" s="88">
        <f t="shared" si="4"/>
        <v>130337.5</v>
      </c>
      <c r="P16" s="89">
        <f t="shared" si="5"/>
        <v>83429.5</v>
      </c>
      <c r="Q16" s="89">
        <f t="shared" si="5"/>
        <v>8716</v>
      </c>
      <c r="R16" s="90">
        <f t="shared" si="0"/>
        <v>3041.992673992674</v>
      </c>
      <c r="S16" s="90">
        <f t="shared" si="1"/>
        <v>477.4267399267399</v>
      </c>
      <c r="T16" s="90">
        <f t="shared" si="2"/>
        <v>3519.419413919414</v>
      </c>
    </row>
    <row r="17" spans="1:20" ht="14.25">
      <c r="A17" s="6" t="s">
        <v>15</v>
      </c>
      <c r="B17" s="7">
        <v>136988</v>
      </c>
      <c r="C17" s="7">
        <v>0</v>
      </c>
      <c r="D17" s="7">
        <v>136988</v>
      </c>
      <c r="E17" s="7">
        <v>245612</v>
      </c>
      <c r="F17" s="7">
        <v>673</v>
      </c>
      <c r="G17" s="7">
        <v>246285</v>
      </c>
      <c r="H17" s="8">
        <v>79.29453674774433</v>
      </c>
      <c r="I17" s="8">
        <v>0</v>
      </c>
      <c r="J17" s="9">
        <v>79.78582065582387</v>
      </c>
      <c r="L17" s="87">
        <f t="shared" si="3"/>
        <v>68494</v>
      </c>
      <c r="M17" s="87">
        <f t="shared" si="3"/>
        <v>0</v>
      </c>
      <c r="N17" s="88">
        <f t="shared" si="4"/>
        <v>122806</v>
      </c>
      <c r="O17" s="88">
        <f t="shared" si="4"/>
        <v>336.5</v>
      </c>
      <c r="P17" s="89">
        <f t="shared" si="5"/>
        <v>54312</v>
      </c>
      <c r="Q17" s="89">
        <f t="shared" si="5"/>
        <v>336.5</v>
      </c>
      <c r="R17" s="90">
        <f t="shared" si="0"/>
        <v>449.83882783882785</v>
      </c>
      <c r="S17" s="90">
        <f t="shared" si="1"/>
        <v>1.2326007326007327</v>
      </c>
      <c r="T17" s="90">
        <f t="shared" si="2"/>
        <v>451.0714285714286</v>
      </c>
    </row>
    <row r="18" spans="1:20" ht="14.25">
      <c r="A18" s="10" t="s">
        <v>16</v>
      </c>
      <c r="B18" s="3">
        <v>154390</v>
      </c>
      <c r="C18" s="3">
        <v>3103</v>
      </c>
      <c r="D18" s="3">
        <v>157493</v>
      </c>
      <c r="E18" s="3">
        <v>240481</v>
      </c>
      <c r="F18" s="3">
        <v>2371</v>
      </c>
      <c r="G18" s="3">
        <v>242852</v>
      </c>
      <c r="H18" s="4">
        <v>55.76203121963857</v>
      </c>
      <c r="I18" s="4">
        <v>-23.590074121817594</v>
      </c>
      <c r="J18" s="5">
        <v>54.19859930282615</v>
      </c>
      <c r="L18" s="87">
        <f t="shared" si="3"/>
        <v>77195</v>
      </c>
      <c r="M18" s="87">
        <f t="shared" si="3"/>
        <v>1551.5</v>
      </c>
      <c r="N18" s="88">
        <f t="shared" si="4"/>
        <v>120240.5</v>
      </c>
      <c r="O18" s="88">
        <f t="shared" si="4"/>
        <v>1185.5</v>
      </c>
      <c r="P18" s="89">
        <f t="shared" si="5"/>
        <v>43045.5</v>
      </c>
      <c r="Q18" s="89">
        <f t="shared" si="5"/>
        <v>-366</v>
      </c>
      <c r="R18" s="90">
        <f t="shared" si="0"/>
        <v>440.44139194139194</v>
      </c>
      <c r="S18" s="90">
        <f t="shared" si="1"/>
        <v>4.342490842490842</v>
      </c>
      <c r="T18" s="90">
        <f t="shared" si="2"/>
        <v>444.7838827838828</v>
      </c>
    </row>
    <row r="19" spans="1:20" ht="14.25">
      <c r="A19" s="6" t="s">
        <v>17</v>
      </c>
      <c r="B19" s="7">
        <v>61981</v>
      </c>
      <c r="C19" s="7">
        <v>8342</v>
      </c>
      <c r="D19" s="7">
        <v>70323</v>
      </c>
      <c r="E19" s="7">
        <v>91216</v>
      </c>
      <c r="F19" s="7">
        <v>4491</v>
      </c>
      <c r="G19" s="7">
        <v>95707</v>
      </c>
      <c r="H19" s="8">
        <v>47.16768041819267</v>
      </c>
      <c r="I19" s="8">
        <v>-46.16398945097099</v>
      </c>
      <c r="J19" s="9">
        <v>36.09629850831165</v>
      </c>
      <c r="L19" s="87">
        <f t="shared" si="3"/>
        <v>30990.5</v>
      </c>
      <c r="M19" s="87">
        <f t="shared" si="3"/>
        <v>4171</v>
      </c>
      <c r="N19" s="88">
        <f t="shared" si="4"/>
        <v>45608</v>
      </c>
      <c r="O19" s="88">
        <f t="shared" si="4"/>
        <v>2245.5</v>
      </c>
      <c r="P19" s="89">
        <f t="shared" si="5"/>
        <v>14617.5</v>
      </c>
      <c r="Q19" s="89">
        <f t="shared" si="5"/>
        <v>-1925.5</v>
      </c>
      <c r="R19" s="90">
        <f t="shared" si="0"/>
        <v>167.06227106227107</v>
      </c>
      <c r="S19" s="90">
        <f t="shared" si="1"/>
        <v>8.225274725274724</v>
      </c>
      <c r="T19" s="90">
        <f t="shared" si="2"/>
        <v>175.28754578754578</v>
      </c>
    </row>
    <row r="20" spans="1:20" ht="14.25">
      <c r="A20" s="10" t="s">
        <v>73</v>
      </c>
      <c r="B20" s="3">
        <v>0</v>
      </c>
      <c r="C20" s="3">
        <v>0</v>
      </c>
      <c r="D20" s="3">
        <v>0</v>
      </c>
      <c r="E20" s="3">
        <v>0</v>
      </c>
      <c r="F20" s="3">
        <v>0</v>
      </c>
      <c r="G20" s="3">
        <v>0</v>
      </c>
      <c r="H20" s="4">
        <v>0</v>
      </c>
      <c r="I20" s="4">
        <v>0</v>
      </c>
      <c r="J20" s="5">
        <v>0</v>
      </c>
      <c r="L20" s="87">
        <f t="shared" si="3"/>
        <v>0</v>
      </c>
      <c r="M20" s="87">
        <f t="shared" si="3"/>
        <v>0</v>
      </c>
      <c r="N20" s="88">
        <f t="shared" si="4"/>
        <v>0</v>
      </c>
      <c r="O20" s="88">
        <f t="shared" si="4"/>
        <v>0</v>
      </c>
      <c r="P20" s="89">
        <f t="shared" si="5"/>
        <v>0</v>
      </c>
      <c r="Q20" s="89">
        <f t="shared" si="5"/>
        <v>0</v>
      </c>
      <c r="R20" s="90">
        <f t="shared" si="0"/>
        <v>0</v>
      </c>
      <c r="S20" s="90">
        <f t="shared" si="1"/>
        <v>0</v>
      </c>
      <c r="T20" s="90">
        <f t="shared" si="2"/>
        <v>0</v>
      </c>
    </row>
    <row r="21" spans="1:20" ht="14.25">
      <c r="A21" s="6" t="s">
        <v>18</v>
      </c>
      <c r="B21" s="7">
        <v>178493</v>
      </c>
      <c r="C21" s="7">
        <v>12483</v>
      </c>
      <c r="D21" s="7">
        <v>190976</v>
      </c>
      <c r="E21" s="7">
        <v>200274</v>
      </c>
      <c r="F21" s="7">
        <v>22977</v>
      </c>
      <c r="G21" s="7">
        <v>223251</v>
      </c>
      <c r="H21" s="8">
        <v>12.202719434375577</v>
      </c>
      <c r="I21" s="8">
        <v>84.06633020908436</v>
      </c>
      <c r="J21" s="9">
        <v>16.9000293230563</v>
      </c>
      <c r="L21" s="87">
        <f t="shared" si="3"/>
        <v>89246.5</v>
      </c>
      <c r="M21" s="87">
        <f t="shared" si="3"/>
        <v>6241.5</v>
      </c>
      <c r="N21" s="88">
        <f t="shared" si="4"/>
        <v>100137</v>
      </c>
      <c r="O21" s="88">
        <f t="shared" si="4"/>
        <v>11488.5</v>
      </c>
      <c r="P21" s="89">
        <f t="shared" si="5"/>
        <v>10890.5</v>
      </c>
      <c r="Q21" s="89">
        <f t="shared" si="5"/>
        <v>5247</v>
      </c>
      <c r="R21" s="90">
        <f t="shared" si="0"/>
        <v>366.8021978021978</v>
      </c>
      <c r="S21" s="90">
        <f t="shared" si="1"/>
        <v>42.082417582417584</v>
      </c>
      <c r="T21" s="90">
        <f t="shared" si="2"/>
        <v>408.88461538461536</v>
      </c>
    </row>
    <row r="22" spans="1:20" ht="14.25">
      <c r="A22" s="10" t="s">
        <v>19</v>
      </c>
      <c r="B22" s="3">
        <v>0</v>
      </c>
      <c r="C22" s="3">
        <v>0</v>
      </c>
      <c r="D22" s="3">
        <v>0</v>
      </c>
      <c r="E22" s="3">
        <v>0</v>
      </c>
      <c r="F22" s="3">
        <v>0</v>
      </c>
      <c r="G22" s="3">
        <v>0</v>
      </c>
      <c r="H22" s="4">
        <v>0</v>
      </c>
      <c r="I22" s="4">
        <v>0</v>
      </c>
      <c r="J22" s="5">
        <v>0</v>
      </c>
      <c r="L22" s="87">
        <f t="shared" si="3"/>
        <v>0</v>
      </c>
      <c r="M22" s="87">
        <f t="shared" si="3"/>
        <v>0</v>
      </c>
      <c r="N22" s="88">
        <f t="shared" si="4"/>
        <v>0</v>
      </c>
      <c r="O22" s="88">
        <f t="shared" si="4"/>
        <v>0</v>
      </c>
      <c r="P22" s="89">
        <f t="shared" si="5"/>
        <v>0</v>
      </c>
      <c r="Q22" s="89">
        <f t="shared" si="5"/>
        <v>0</v>
      </c>
      <c r="R22" s="90">
        <f t="shared" si="0"/>
        <v>0</v>
      </c>
      <c r="S22" s="90">
        <f t="shared" si="1"/>
        <v>0</v>
      </c>
      <c r="T22" s="90">
        <f t="shared" si="2"/>
        <v>0</v>
      </c>
    </row>
    <row r="23" spans="1:20" ht="14.25">
      <c r="A23" s="6" t="s">
        <v>20</v>
      </c>
      <c r="B23" s="7">
        <v>314262</v>
      </c>
      <c r="C23" s="7">
        <v>145</v>
      </c>
      <c r="D23" s="7">
        <v>314407</v>
      </c>
      <c r="E23" s="7">
        <v>391511</v>
      </c>
      <c r="F23" s="7">
        <v>1415</v>
      </c>
      <c r="G23" s="7">
        <v>392926</v>
      </c>
      <c r="H23" s="8">
        <v>24.581082027098407</v>
      </c>
      <c r="I23" s="8">
        <v>875.8620689655172</v>
      </c>
      <c r="J23" s="9">
        <v>24.97368061143677</v>
      </c>
      <c r="L23" s="87">
        <f t="shared" si="3"/>
        <v>157131</v>
      </c>
      <c r="M23" s="87">
        <f t="shared" si="3"/>
        <v>72.5</v>
      </c>
      <c r="N23" s="88">
        <f t="shared" si="4"/>
        <v>195755.5</v>
      </c>
      <c r="O23" s="88">
        <f t="shared" si="4"/>
        <v>707.5</v>
      </c>
      <c r="P23" s="89">
        <f t="shared" si="5"/>
        <v>38624.5</v>
      </c>
      <c r="Q23" s="89">
        <f t="shared" si="5"/>
        <v>635</v>
      </c>
      <c r="R23" s="90">
        <f t="shared" si="0"/>
        <v>717.0531135531136</v>
      </c>
      <c r="S23" s="90">
        <f t="shared" si="1"/>
        <v>2.5915750915750917</v>
      </c>
      <c r="T23" s="90">
        <f t="shared" si="2"/>
        <v>719.6446886446887</v>
      </c>
    </row>
    <row r="24" spans="1:20" ht="14.25">
      <c r="A24" s="10" t="s">
        <v>21</v>
      </c>
      <c r="B24" s="3">
        <v>95737</v>
      </c>
      <c r="C24" s="3">
        <v>0</v>
      </c>
      <c r="D24" s="3">
        <v>95737</v>
      </c>
      <c r="E24" s="3">
        <v>135850</v>
      </c>
      <c r="F24" s="3">
        <v>0</v>
      </c>
      <c r="G24" s="3">
        <v>135850</v>
      </c>
      <c r="H24" s="4">
        <v>41.89916124382423</v>
      </c>
      <c r="I24" s="4">
        <v>0</v>
      </c>
      <c r="J24" s="5">
        <v>41.89916124382423</v>
      </c>
      <c r="L24" s="87">
        <f t="shared" si="3"/>
        <v>47868.5</v>
      </c>
      <c r="M24" s="87">
        <f t="shared" si="3"/>
        <v>0</v>
      </c>
      <c r="N24" s="88">
        <f t="shared" si="4"/>
        <v>67925</v>
      </c>
      <c r="O24" s="88">
        <f t="shared" si="4"/>
        <v>0</v>
      </c>
      <c r="P24" s="89">
        <f t="shared" si="5"/>
        <v>20056.5</v>
      </c>
      <c r="Q24" s="89">
        <f t="shared" si="5"/>
        <v>0</v>
      </c>
      <c r="R24" s="90">
        <f t="shared" si="0"/>
        <v>248.8095238095238</v>
      </c>
      <c r="S24" s="90">
        <f t="shared" si="1"/>
        <v>0</v>
      </c>
      <c r="T24" s="90">
        <f t="shared" si="2"/>
        <v>248.8095238095238</v>
      </c>
    </row>
    <row r="25" spans="1:20" ht="14.25">
      <c r="A25" s="6" t="s">
        <v>22</v>
      </c>
      <c r="B25" s="7">
        <v>73543</v>
      </c>
      <c r="C25" s="7">
        <v>11552</v>
      </c>
      <c r="D25" s="7">
        <v>85095</v>
      </c>
      <c r="E25" s="7">
        <v>132524</v>
      </c>
      <c r="F25" s="7">
        <v>19014</v>
      </c>
      <c r="G25" s="7">
        <v>151538</v>
      </c>
      <c r="H25" s="8">
        <v>80.19933916212284</v>
      </c>
      <c r="I25" s="8">
        <v>64.59487534626038</v>
      </c>
      <c r="J25" s="9">
        <v>78.08096832951408</v>
      </c>
      <c r="L25" s="87">
        <f t="shared" si="3"/>
        <v>36771.5</v>
      </c>
      <c r="M25" s="87">
        <f t="shared" si="3"/>
        <v>5776</v>
      </c>
      <c r="N25" s="88">
        <f t="shared" si="4"/>
        <v>66262</v>
      </c>
      <c r="O25" s="88">
        <f t="shared" si="4"/>
        <v>9507</v>
      </c>
      <c r="P25" s="89">
        <f t="shared" si="5"/>
        <v>29490.5</v>
      </c>
      <c r="Q25" s="89">
        <f t="shared" si="5"/>
        <v>3731</v>
      </c>
      <c r="R25" s="90">
        <f t="shared" si="0"/>
        <v>242.71794871794873</v>
      </c>
      <c r="S25" s="90">
        <f t="shared" si="1"/>
        <v>34.824175824175825</v>
      </c>
      <c r="T25" s="90">
        <f t="shared" si="2"/>
        <v>277.54212454212455</v>
      </c>
    </row>
    <row r="26" spans="1:20" ht="14.25">
      <c r="A26" s="10" t="s">
        <v>23</v>
      </c>
      <c r="B26" s="3">
        <v>111584</v>
      </c>
      <c r="C26" s="3">
        <v>226</v>
      </c>
      <c r="D26" s="3">
        <v>111810</v>
      </c>
      <c r="E26" s="3">
        <v>123319</v>
      </c>
      <c r="F26" s="3">
        <v>936</v>
      </c>
      <c r="G26" s="3">
        <v>124255</v>
      </c>
      <c r="H26" s="4">
        <v>10.516740751362203</v>
      </c>
      <c r="I26" s="4">
        <v>314.15929203539827</v>
      </c>
      <c r="J26" s="5">
        <v>11.13048922278866</v>
      </c>
      <c r="L26" s="87">
        <f t="shared" si="3"/>
        <v>55792</v>
      </c>
      <c r="M26" s="87">
        <f t="shared" si="3"/>
        <v>113</v>
      </c>
      <c r="N26" s="88">
        <f t="shared" si="4"/>
        <v>61659.5</v>
      </c>
      <c r="O26" s="88">
        <f t="shared" si="4"/>
        <v>468</v>
      </c>
      <c r="P26" s="89">
        <f t="shared" si="5"/>
        <v>5867.5</v>
      </c>
      <c r="Q26" s="89">
        <f t="shared" si="5"/>
        <v>355</v>
      </c>
      <c r="R26" s="90">
        <f t="shared" si="0"/>
        <v>225.85897435897436</v>
      </c>
      <c r="S26" s="90">
        <f t="shared" si="1"/>
        <v>1.7142857142857142</v>
      </c>
      <c r="T26" s="90">
        <f t="shared" si="2"/>
        <v>227.5732600732601</v>
      </c>
    </row>
    <row r="27" spans="1:20" ht="14.25">
      <c r="A27" s="6" t="s">
        <v>24</v>
      </c>
      <c r="B27" s="7">
        <v>0</v>
      </c>
      <c r="C27" s="7">
        <v>0</v>
      </c>
      <c r="D27" s="7">
        <v>0</v>
      </c>
      <c r="E27" s="7">
        <v>0</v>
      </c>
      <c r="F27" s="7">
        <v>0</v>
      </c>
      <c r="G27" s="7">
        <v>0</v>
      </c>
      <c r="H27" s="8">
        <v>0</v>
      </c>
      <c r="I27" s="8">
        <v>0</v>
      </c>
      <c r="J27" s="9">
        <v>0</v>
      </c>
      <c r="L27" s="87">
        <f t="shared" si="3"/>
        <v>0</v>
      </c>
      <c r="M27" s="87">
        <f t="shared" si="3"/>
        <v>0</v>
      </c>
      <c r="N27" s="88">
        <f t="shared" si="4"/>
        <v>0</v>
      </c>
      <c r="O27" s="88">
        <f t="shared" si="4"/>
        <v>0</v>
      </c>
      <c r="P27" s="89">
        <f t="shared" si="5"/>
        <v>0</v>
      </c>
      <c r="Q27" s="89">
        <f t="shared" si="5"/>
        <v>0</v>
      </c>
      <c r="R27" s="90">
        <f t="shared" si="0"/>
        <v>0</v>
      </c>
      <c r="S27" s="90">
        <f t="shared" si="1"/>
        <v>0</v>
      </c>
      <c r="T27" s="90">
        <f t="shared" si="2"/>
        <v>0</v>
      </c>
    </row>
    <row r="28" spans="1:20" ht="14.25">
      <c r="A28" s="10" t="s">
        <v>25</v>
      </c>
      <c r="B28" s="3">
        <v>253933</v>
      </c>
      <c r="C28" s="3">
        <v>46191</v>
      </c>
      <c r="D28" s="3">
        <v>300124</v>
      </c>
      <c r="E28" s="3">
        <v>301427</v>
      </c>
      <c r="F28" s="3">
        <v>39601</v>
      </c>
      <c r="G28" s="3">
        <v>341028</v>
      </c>
      <c r="H28" s="4">
        <v>18.70335875998787</v>
      </c>
      <c r="I28" s="4">
        <v>-14.266848520274511</v>
      </c>
      <c r="J28" s="5">
        <v>13.629033332889072</v>
      </c>
      <c r="L28" s="87">
        <f t="shared" si="3"/>
        <v>126966.5</v>
      </c>
      <c r="M28" s="87">
        <f t="shared" si="3"/>
        <v>23095.5</v>
      </c>
      <c r="N28" s="88">
        <f t="shared" si="4"/>
        <v>150713.5</v>
      </c>
      <c r="O28" s="88">
        <f t="shared" si="4"/>
        <v>19800.5</v>
      </c>
      <c r="P28" s="89">
        <f t="shared" si="5"/>
        <v>23747</v>
      </c>
      <c r="Q28" s="89">
        <f t="shared" si="5"/>
        <v>-3295</v>
      </c>
      <c r="R28" s="90">
        <f t="shared" si="0"/>
        <v>552.0641025641025</v>
      </c>
      <c r="S28" s="90">
        <f t="shared" si="1"/>
        <v>72.52930402930403</v>
      </c>
      <c r="T28" s="90">
        <f t="shared" si="2"/>
        <v>624.5934065934066</v>
      </c>
    </row>
    <row r="29" spans="1:20" ht="14.25">
      <c r="A29" s="6" t="s">
        <v>26</v>
      </c>
      <c r="B29" s="7">
        <v>1148479</v>
      </c>
      <c r="C29" s="7">
        <v>92141</v>
      </c>
      <c r="D29" s="7">
        <v>1240620</v>
      </c>
      <c r="E29" s="7">
        <v>1458549</v>
      </c>
      <c r="F29" s="7">
        <v>97071</v>
      </c>
      <c r="G29" s="7">
        <v>1555620</v>
      </c>
      <c r="H29" s="8">
        <v>26.99831690435785</v>
      </c>
      <c r="I29" s="8">
        <v>5.350495436342128</v>
      </c>
      <c r="J29" s="9">
        <v>25.390530541181022</v>
      </c>
      <c r="L29" s="87">
        <f t="shared" si="3"/>
        <v>574239.5</v>
      </c>
      <c r="M29" s="87">
        <f t="shared" si="3"/>
        <v>46070.5</v>
      </c>
      <c r="N29" s="88">
        <f t="shared" si="4"/>
        <v>729274.5</v>
      </c>
      <c r="O29" s="88">
        <f t="shared" si="4"/>
        <v>48535.5</v>
      </c>
      <c r="P29" s="89">
        <f t="shared" si="5"/>
        <v>155035</v>
      </c>
      <c r="Q29" s="89">
        <f t="shared" si="5"/>
        <v>2465</v>
      </c>
      <c r="R29" s="90">
        <f t="shared" si="0"/>
        <v>2671.335164835165</v>
      </c>
      <c r="S29" s="90">
        <f t="shared" si="1"/>
        <v>177.78571428571428</v>
      </c>
      <c r="T29" s="90">
        <f t="shared" si="2"/>
        <v>2849.120879120879</v>
      </c>
    </row>
    <row r="30" spans="1:20" ht="14.25">
      <c r="A30" s="10" t="s">
        <v>27</v>
      </c>
      <c r="B30" s="3">
        <v>465243</v>
      </c>
      <c r="C30" s="3">
        <v>50851</v>
      </c>
      <c r="D30" s="3">
        <v>516094</v>
      </c>
      <c r="E30" s="3">
        <v>553375</v>
      </c>
      <c r="F30" s="3">
        <v>46482</v>
      </c>
      <c r="G30" s="3">
        <v>599857</v>
      </c>
      <c r="H30" s="4">
        <v>18.943218920005243</v>
      </c>
      <c r="I30" s="4">
        <v>-8.591768106821892</v>
      </c>
      <c r="J30" s="5">
        <v>16.23018287366255</v>
      </c>
      <c r="L30" s="87">
        <f t="shared" si="3"/>
        <v>232621.5</v>
      </c>
      <c r="M30" s="87">
        <f t="shared" si="3"/>
        <v>25425.5</v>
      </c>
      <c r="N30" s="88">
        <f t="shared" si="4"/>
        <v>276687.5</v>
      </c>
      <c r="O30" s="88">
        <f t="shared" si="4"/>
        <v>23241</v>
      </c>
      <c r="P30" s="89">
        <f t="shared" si="5"/>
        <v>44066</v>
      </c>
      <c r="Q30" s="89">
        <f t="shared" si="5"/>
        <v>-2184.5</v>
      </c>
      <c r="R30" s="90">
        <f t="shared" si="0"/>
        <v>1013.507326007326</v>
      </c>
      <c r="S30" s="90">
        <f t="shared" si="1"/>
        <v>85.13186813186813</v>
      </c>
      <c r="T30" s="90">
        <f t="shared" si="2"/>
        <v>1098.6391941391942</v>
      </c>
    </row>
    <row r="31" spans="1:20" ht="14.25">
      <c r="A31" s="6" t="s">
        <v>64</v>
      </c>
      <c r="B31" s="7">
        <v>216039</v>
      </c>
      <c r="C31" s="7">
        <v>10438</v>
      </c>
      <c r="D31" s="7">
        <v>226477</v>
      </c>
      <c r="E31" s="7">
        <v>309610</v>
      </c>
      <c r="F31" s="7">
        <v>485</v>
      </c>
      <c r="G31" s="7">
        <v>310095</v>
      </c>
      <c r="H31" s="8">
        <v>43.31208716944626</v>
      </c>
      <c r="I31" s="8">
        <v>-95.35351599923358</v>
      </c>
      <c r="J31" s="9">
        <v>36.921188465053845</v>
      </c>
      <c r="L31" s="87">
        <f t="shared" si="3"/>
        <v>108019.5</v>
      </c>
      <c r="M31" s="87">
        <f t="shared" si="3"/>
        <v>5219</v>
      </c>
      <c r="N31" s="88">
        <f t="shared" si="4"/>
        <v>154805</v>
      </c>
      <c r="O31" s="88">
        <f t="shared" si="4"/>
        <v>242.5</v>
      </c>
      <c r="P31" s="89">
        <f t="shared" si="5"/>
        <v>46785.5</v>
      </c>
      <c r="Q31" s="89">
        <f t="shared" si="5"/>
        <v>-4976.5</v>
      </c>
      <c r="R31" s="90">
        <f t="shared" si="0"/>
        <v>567.0512820512821</v>
      </c>
      <c r="S31" s="90">
        <f t="shared" si="1"/>
        <v>0.8882783882783882</v>
      </c>
      <c r="T31" s="90">
        <f t="shared" si="2"/>
        <v>567.9395604395605</v>
      </c>
    </row>
    <row r="32" spans="1:20" ht="14.25">
      <c r="A32" s="10" t="s">
        <v>74</v>
      </c>
      <c r="B32" s="3">
        <v>456</v>
      </c>
      <c r="C32" s="3">
        <v>91055</v>
      </c>
      <c r="D32" s="3">
        <v>91511</v>
      </c>
      <c r="E32" s="3">
        <v>57</v>
      </c>
      <c r="F32" s="3">
        <v>71147</v>
      </c>
      <c r="G32" s="3">
        <v>71204</v>
      </c>
      <c r="H32" s="4">
        <v>-87.5</v>
      </c>
      <c r="I32" s="4">
        <v>-21.863708747460326</v>
      </c>
      <c r="J32" s="5">
        <v>-22.19077487952268</v>
      </c>
      <c r="L32" s="87">
        <f t="shared" si="3"/>
        <v>228</v>
      </c>
      <c r="M32" s="87">
        <f t="shared" si="3"/>
        <v>45527.5</v>
      </c>
      <c r="N32" s="88">
        <f t="shared" si="4"/>
        <v>28.5</v>
      </c>
      <c r="O32" s="88">
        <f t="shared" si="4"/>
        <v>35573.5</v>
      </c>
      <c r="P32" s="89">
        <f t="shared" si="5"/>
        <v>-199.5</v>
      </c>
      <c r="Q32" s="89">
        <f t="shared" si="5"/>
        <v>-9954</v>
      </c>
      <c r="R32" s="90">
        <f t="shared" si="0"/>
        <v>0.1043956043956044</v>
      </c>
      <c r="S32" s="90">
        <f t="shared" si="1"/>
        <v>130.30586080586082</v>
      </c>
      <c r="T32" s="90">
        <f t="shared" si="2"/>
        <v>130.4102564102564</v>
      </c>
    </row>
    <row r="33" spans="1:20" ht="14.25">
      <c r="A33" s="6" t="s">
        <v>60</v>
      </c>
      <c r="B33" s="7">
        <v>85769</v>
      </c>
      <c r="C33" s="7">
        <v>0</v>
      </c>
      <c r="D33" s="7">
        <v>85769</v>
      </c>
      <c r="E33" s="7">
        <v>125002</v>
      </c>
      <c r="F33" s="7">
        <v>0</v>
      </c>
      <c r="G33" s="7">
        <v>125002</v>
      </c>
      <c r="H33" s="8">
        <v>45.74263428511467</v>
      </c>
      <c r="I33" s="8">
        <v>0</v>
      </c>
      <c r="J33" s="9">
        <v>45.74263428511467</v>
      </c>
      <c r="L33" s="87">
        <f t="shared" si="3"/>
        <v>42884.5</v>
      </c>
      <c r="M33" s="87">
        <f t="shared" si="3"/>
        <v>0</v>
      </c>
      <c r="N33" s="88">
        <f t="shared" si="4"/>
        <v>62501</v>
      </c>
      <c r="O33" s="88">
        <f t="shared" si="4"/>
        <v>0</v>
      </c>
      <c r="P33" s="89">
        <f t="shared" si="5"/>
        <v>19616.5</v>
      </c>
      <c r="Q33" s="89">
        <f t="shared" si="5"/>
        <v>0</v>
      </c>
      <c r="R33" s="90">
        <f t="shared" si="0"/>
        <v>228.94139194139194</v>
      </c>
      <c r="S33" s="90">
        <f t="shared" si="1"/>
        <v>0</v>
      </c>
      <c r="T33" s="90">
        <f t="shared" si="2"/>
        <v>228.94139194139194</v>
      </c>
    </row>
    <row r="34" spans="1:20" ht="14.25">
      <c r="A34" s="10" t="s">
        <v>28</v>
      </c>
      <c r="B34" s="3">
        <v>692666</v>
      </c>
      <c r="C34" s="3">
        <v>104211</v>
      </c>
      <c r="D34" s="3">
        <v>796877</v>
      </c>
      <c r="E34" s="3">
        <v>129380</v>
      </c>
      <c r="F34" s="3">
        <v>13860</v>
      </c>
      <c r="G34" s="3">
        <v>143240</v>
      </c>
      <c r="H34" s="4">
        <v>-81.3214449677045</v>
      </c>
      <c r="I34" s="4">
        <v>-86.70006045427067</v>
      </c>
      <c r="J34" s="5">
        <v>-82.02482942787908</v>
      </c>
      <c r="L34" s="87">
        <f t="shared" si="3"/>
        <v>346333</v>
      </c>
      <c r="M34" s="87">
        <f t="shared" si="3"/>
        <v>52105.5</v>
      </c>
      <c r="N34" s="88">
        <f t="shared" si="4"/>
        <v>64690</v>
      </c>
      <c r="O34" s="88">
        <f t="shared" si="4"/>
        <v>6930</v>
      </c>
      <c r="P34" s="89">
        <f t="shared" si="5"/>
        <v>-281643</v>
      </c>
      <c r="Q34" s="89">
        <f t="shared" si="5"/>
        <v>-45175.5</v>
      </c>
      <c r="R34" s="90">
        <f t="shared" si="0"/>
        <v>236.95970695970695</v>
      </c>
      <c r="S34" s="90">
        <f t="shared" si="1"/>
        <v>25.384615384615383</v>
      </c>
      <c r="T34" s="90">
        <f t="shared" si="2"/>
        <v>262.34432234432234</v>
      </c>
    </row>
    <row r="35" spans="1:20" ht="14.25">
      <c r="A35" s="6" t="s">
        <v>59</v>
      </c>
      <c r="B35" s="7">
        <v>162860</v>
      </c>
      <c r="C35" s="7">
        <v>3637</v>
      </c>
      <c r="D35" s="7">
        <v>166497</v>
      </c>
      <c r="E35" s="7">
        <v>274429</v>
      </c>
      <c r="F35" s="7">
        <v>1884</v>
      </c>
      <c r="G35" s="7">
        <v>276313</v>
      </c>
      <c r="H35" s="8">
        <v>68.5060788407221</v>
      </c>
      <c r="I35" s="8">
        <v>-48.19906516359637</v>
      </c>
      <c r="J35" s="9">
        <v>65.95674396535674</v>
      </c>
      <c r="L35" s="87">
        <f t="shared" si="3"/>
        <v>81430</v>
      </c>
      <c r="M35" s="87">
        <f t="shared" si="3"/>
        <v>1818.5</v>
      </c>
      <c r="N35" s="88">
        <f t="shared" si="4"/>
        <v>137214.5</v>
      </c>
      <c r="O35" s="88">
        <f t="shared" si="4"/>
        <v>942</v>
      </c>
      <c r="P35" s="89">
        <f t="shared" si="5"/>
        <v>55784.5</v>
      </c>
      <c r="Q35" s="89">
        <f t="shared" si="5"/>
        <v>-876.5</v>
      </c>
      <c r="R35" s="90">
        <f t="shared" si="0"/>
        <v>502.6172161172161</v>
      </c>
      <c r="S35" s="90">
        <f t="shared" si="1"/>
        <v>3.4505494505494507</v>
      </c>
      <c r="T35" s="90">
        <f t="shared" si="2"/>
        <v>506.06776556776555</v>
      </c>
    </row>
    <row r="36" spans="1:20" ht="14.25">
      <c r="A36" s="10" t="s">
        <v>29</v>
      </c>
      <c r="B36" s="3">
        <v>33268</v>
      </c>
      <c r="C36" s="3">
        <v>19372</v>
      </c>
      <c r="D36" s="3">
        <v>52640</v>
      </c>
      <c r="E36" s="3">
        <v>44940</v>
      </c>
      <c r="F36" s="3">
        <v>24180</v>
      </c>
      <c r="G36" s="3">
        <v>69120</v>
      </c>
      <c r="H36" s="4">
        <v>35.08476614163761</v>
      </c>
      <c r="I36" s="4">
        <v>24.819326863514352</v>
      </c>
      <c r="J36" s="5">
        <v>31.30699088145897</v>
      </c>
      <c r="L36" s="87">
        <f t="shared" si="3"/>
        <v>16634</v>
      </c>
      <c r="M36" s="87">
        <f t="shared" si="3"/>
        <v>9686</v>
      </c>
      <c r="N36" s="88">
        <f t="shared" si="4"/>
        <v>22470</v>
      </c>
      <c r="O36" s="88">
        <f t="shared" si="4"/>
        <v>12090</v>
      </c>
      <c r="P36" s="89">
        <f t="shared" si="5"/>
        <v>5836</v>
      </c>
      <c r="Q36" s="89">
        <f t="shared" si="5"/>
        <v>2404</v>
      </c>
      <c r="R36" s="90">
        <f t="shared" si="0"/>
        <v>82.3076923076923</v>
      </c>
      <c r="S36" s="90">
        <f t="shared" si="1"/>
        <v>44.285714285714285</v>
      </c>
      <c r="T36" s="90">
        <f t="shared" si="2"/>
        <v>126.5934065934066</v>
      </c>
    </row>
    <row r="37" spans="1:20" ht="14.25">
      <c r="A37" s="6" t="s">
        <v>30</v>
      </c>
      <c r="B37" s="7">
        <v>133804</v>
      </c>
      <c r="C37" s="7">
        <v>0</v>
      </c>
      <c r="D37" s="7">
        <v>133804</v>
      </c>
      <c r="E37" s="7">
        <v>186970</v>
      </c>
      <c r="F37" s="7">
        <v>433</v>
      </c>
      <c r="G37" s="7">
        <v>187403</v>
      </c>
      <c r="H37" s="8">
        <v>39.73423813936803</v>
      </c>
      <c r="I37" s="8">
        <v>0</v>
      </c>
      <c r="J37" s="9">
        <v>40.05784580431078</v>
      </c>
      <c r="L37" s="87">
        <f t="shared" si="3"/>
        <v>66902</v>
      </c>
      <c r="M37" s="87">
        <f t="shared" si="3"/>
        <v>0</v>
      </c>
      <c r="N37" s="88">
        <f t="shared" si="4"/>
        <v>93485</v>
      </c>
      <c r="O37" s="88">
        <f t="shared" si="4"/>
        <v>216.5</v>
      </c>
      <c r="P37" s="89">
        <f t="shared" si="5"/>
        <v>26583</v>
      </c>
      <c r="Q37" s="89">
        <f t="shared" si="5"/>
        <v>216.5</v>
      </c>
      <c r="R37" s="90">
        <f t="shared" si="0"/>
        <v>342.43589743589746</v>
      </c>
      <c r="S37" s="90">
        <f t="shared" si="1"/>
        <v>0.793040293040293</v>
      </c>
      <c r="T37" s="90">
        <f t="shared" si="2"/>
        <v>343.22893772893775</v>
      </c>
    </row>
    <row r="38" spans="1:20" ht="14.25">
      <c r="A38" s="10" t="s">
        <v>31</v>
      </c>
      <c r="B38" s="3">
        <v>357565</v>
      </c>
      <c r="C38" s="3">
        <v>0</v>
      </c>
      <c r="D38" s="3">
        <v>357565</v>
      </c>
      <c r="E38" s="3">
        <v>411496</v>
      </c>
      <c r="F38" s="3">
        <v>0</v>
      </c>
      <c r="G38" s="3">
        <v>411496</v>
      </c>
      <c r="H38" s="4">
        <v>15.082852068854613</v>
      </c>
      <c r="I38" s="4">
        <v>0</v>
      </c>
      <c r="J38" s="5">
        <v>15.082852068854613</v>
      </c>
      <c r="L38" s="87">
        <f t="shared" si="3"/>
        <v>178782.5</v>
      </c>
      <c r="M38" s="87">
        <f t="shared" si="3"/>
        <v>0</v>
      </c>
      <c r="N38" s="88">
        <f t="shared" si="4"/>
        <v>205748</v>
      </c>
      <c r="O38" s="88">
        <f t="shared" si="4"/>
        <v>0</v>
      </c>
      <c r="P38" s="89">
        <f t="shared" si="5"/>
        <v>26965.5</v>
      </c>
      <c r="Q38" s="89">
        <f t="shared" si="5"/>
        <v>0</v>
      </c>
      <c r="R38" s="90">
        <f t="shared" si="0"/>
        <v>753.6556776556777</v>
      </c>
      <c r="S38" s="90">
        <f t="shared" si="1"/>
        <v>0</v>
      </c>
      <c r="T38" s="90">
        <f t="shared" si="2"/>
        <v>753.6556776556777</v>
      </c>
    </row>
    <row r="39" spans="1:20" ht="14.25">
      <c r="A39" s="6" t="s">
        <v>32</v>
      </c>
      <c r="B39" s="7">
        <v>34927</v>
      </c>
      <c r="C39" s="7">
        <v>33</v>
      </c>
      <c r="D39" s="7">
        <v>34960</v>
      </c>
      <c r="E39" s="7">
        <v>48125</v>
      </c>
      <c r="F39" s="7">
        <v>1520</v>
      </c>
      <c r="G39" s="7">
        <v>49645</v>
      </c>
      <c r="H39" s="8">
        <v>37.78738511753085</v>
      </c>
      <c r="I39" s="8">
        <v>4506.060606060606</v>
      </c>
      <c r="J39" s="9">
        <v>42.005148741418765</v>
      </c>
      <c r="L39" s="87">
        <f t="shared" si="3"/>
        <v>17463.5</v>
      </c>
      <c r="M39" s="87">
        <f t="shared" si="3"/>
        <v>16.5</v>
      </c>
      <c r="N39" s="88">
        <f t="shared" si="4"/>
        <v>24062.5</v>
      </c>
      <c r="O39" s="88">
        <f t="shared" si="4"/>
        <v>760</v>
      </c>
      <c r="P39" s="89">
        <f t="shared" si="5"/>
        <v>6599</v>
      </c>
      <c r="Q39" s="89">
        <f t="shared" si="5"/>
        <v>743.5</v>
      </c>
      <c r="R39" s="90">
        <f t="shared" si="0"/>
        <v>88.14102564102564</v>
      </c>
      <c r="S39" s="90">
        <f t="shared" si="1"/>
        <v>2.7838827838827838</v>
      </c>
      <c r="T39" s="90">
        <f t="shared" si="2"/>
        <v>90.92490842490842</v>
      </c>
    </row>
    <row r="40" spans="1:20" ht="14.25">
      <c r="A40" s="10" t="s">
        <v>33</v>
      </c>
      <c r="B40" s="3">
        <v>1288878</v>
      </c>
      <c r="C40" s="3">
        <v>448845</v>
      </c>
      <c r="D40" s="3">
        <v>1737723</v>
      </c>
      <c r="E40" s="3">
        <v>1418193</v>
      </c>
      <c r="F40" s="3">
        <v>356265</v>
      </c>
      <c r="G40" s="3">
        <v>1774458</v>
      </c>
      <c r="H40" s="4">
        <v>10.03314510760522</v>
      </c>
      <c r="I40" s="4">
        <v>-20.6262741035324</v>
      </c>
      <c r="J40" s="5">
        <v>2.11397328573081</v>
      </c>
      <c r="L40" s="87">
        <f t="shared" si="3"/>
        <v>644439</v>
      </c>
      <c r="M40" s="87">
        <f t="shared" si="3"/>
        <v>224422.5</v>
      </c>
      <c r="N40" s="88">
        <f t="shared" si="4"/>
        <v>709096.5</v>
      </c>
      <c r="O40" s="88">
        <f t="shared" si="4"/>
        <v>178132.5</v>
      </c>
      <c r="P40" s="89">
        <f t="shared" si="5"/>
        <v>64657.5</v>
      </c>
      <c r="Q40" s="89">
        <f t="shared" si="5"/>
        <v>-46290</v>
      </c>
      <c r="R40" s="90">
        <f t="shared" si="0"/>
        <v>2597.423076923077</v>
      </c>
      <c r="S40" s="90">
        <f t="shared" si="1"/>
        <v>652.5</v>
      </c>
      <c r="T40" s="90">
        <f t="shared" si="2"/>
        <v>3249.923076923077</v>
      </c>
    </row>
    <row r="41" spans="1:20" ht="14.25">
      <c r="A41" s="6" t="s">
        <v>34</v>
      </c>
      <c r="B41" s="7">
        <v>0</v>
      </c>
      <c r="C41" s="7">
        <v>1072</v>
      </c>
      <c r="D41" s="7">
        <v>1072</v>
      </c>
      <c r="E41" s="7">
        <v>0</v>
      </c>
      <c r="F41" s="7">
        <v>1785</v>
      </c>
      <c r="G41" s="7">
        <v>1785</v>
      </c>
      <c r="H41" s="8">
        <v>0</v>
      </c>
      <c r="I41" s="8">
        <v>66.51119402985076</v>
      </c>
      <c r="J41" s="9">
        <v>66.51119402985076</v>
      </c>
      <c r="L41" s="87">
        <f t="shared" si="3"/>
        <v>0</v>
      </c>
      <c r="M41" s="87">
        <f t="shared" si="3"/>
        <v>536</v>
      </c>
      <c r="N41" s="88">
        <f t="shared" si="4"/>
        <v>0</v>
      </c>
      <c r="O41" s="88">
        <f t="shared" si="4"/>
        <v>892.5</v>
      </c>
      <c r="P41" s="89">
        <f t="shared" si="5"/>
        <v>0</v>
      </c>
      <c r="Q41" s="89">
        <f t="shared" si="5"/>
        <v>356.5</v>
      </c>
      <c r="R41" s="90">
        <f t="shared" si="0"/>
        <v>0</v>
      </c>
      <c r="S41" s="90">
        <f t="shared" si="1"/>
        <v>3.269230769230769</v>
      </c>
      <c r="T41" s="90">
        <f t="shared" si="2"/>
        <v>3.269230769230769</v>
      </c>
    </row>
    <row r="42" spans="1:20" ht="14.25">
      <c r="A42" s="10" t="s">
        <v>35</v>
      </c>
      <c r="B42" s="3">
        <v>478263</v>
      </c>
      <c r="C42" s="3">
        <v>127965</v>
      </c>
      <c r="D42" s="3">
        <v>606228</v>
      </c>
      <c r="E42" s="3">
        <v>549784</v>
      </c>
      <c r="F42" s="3">
        <v>128101</v>
      </c>
      <c r="G42" s="3">
        <v>677885</v>
      </c>
      <c r="H42" s="4">
        <v>14.954324294373597</v>
      </c>
      <c r="I42" s="4">
        <v>0.10627906068065487</v>
      </c>
      <c r="J42" s="5">
        <v>11.820140277255422</v>
      </c>
      <c r="L42" s="87">
        <f t="shared" si="3"/>
        <v>239131.5</v>
      </c>
      <c r="M42" s="87">
        <f t="shared" si="3"/>
        <v>63982.5</v>
      </c>
      <c r="N42" s="88">
        <f t="shared" si="4"/>
        <v>274892</v>
      </c>
      <c r="O42" s="88">
        <f t="shared" si="4"/>
        <v>64050.5</v>
      </c>
      <c r="P42" s="89">
        <f t="shared" si="5"/>
        <v>35760.5</v>
      </c>
      <c r="Q42" s="89">
        <f t="shared" si="5"/>
        <v>68</v>
      </c>
      <c r="R42" s="90">
        <f t="shared" si="0"/>
        <v>1006.9304029304029</v>
      </c>
      <c r="S42" s="90">
        <f t="shared" si="1"/>
        <v>234.61721611721612</v>
      </c>
      <c r="T42" s="90">
        <f t="shared" si="2"/>
        <v>1241.547619047619</v>
      </c>
    </row>
    <row r="43" spans="1:20" ht="14.25">
      <c r="A43" s="6" t="s">
        <v>36</v>
      </c>
      <c r="B43" s="7">
        <v>484983</v>
      </c>
      <c r="C43" s="7">
        <v>14331</v>
      </c>
      <c r="D43" s="7">
        <v>499314</v>
      </c>
      <c r="E43" s="7">
        <v>555212</v>
      </c>
      <c r="F43" s="7">
        <v>2289</v>
      </c>
      <c r="G43" s="7">
        <v>557501</v>
      </c>
      <c r="H43" s="8">
        <v>14.480713756977048</v>
      </c>
      <c r="I43" s="8">
        <v>-84.02763240527527</v>
      </c>
      <c r="J43" s="9">
        <v>11.653388448951961</v>
      </c>
      <c r="L43" s="87">
        <f t="shared" si="3"/>
        <v>242491.5</v>
      </c>
      <c r="M43" s="87">
        <f t="shared" si="3"/>
        <v>7165.5</v>
      </c>
      <c r="N43" s="88">
        <f t="shared" si="4"/>
        <v>277606</v>
      </c>
      <c r="O43" s="88">
        <f t="shared" si="4"/>
        <v>1144.5</v>
      </c>
      <c r="P43" s="89">
        <f t="shared" si="5"/>
        <v>35114.5</v>
      </c>
      <c r="Q43" s="89">
        <f t="shared" si="5"/>
        <v>-6021</v>
      </c>
      <c r="R43" s="90">
        <f t="shared" si="0"/>
        <v>1016.8717948717949</v>
      </c>
      <c r="S43" s="90">
        <f t="shared" si="1"/>
        <v>4.1923076923076925</v>
      </c>
      <c r="T43" s="90">
        <f t="shared" si="2"/>
        <v>1021.0641025641027</v>
      </c>
    </row>
    <row r="44" spans="1:20" ht="14.25">
      <c r="A44" s="10" t="s">
        <v>66</v>
      </c>
      <c r="B44" s="3">
        <v>456523</v>
      </c>
      <c r="C44" s="3">
        <v>364</v>
      </c>
      <c r="D44" s="3">
        <v>456887</v>
      </c>
      <c r="E44" s="3">
        <v>539936</v>
      </c>
      <c r="F44" s="3">
        <v>3314</v>
      </c>
      <c r="G44" s="3">
        <v>543250</v>
      </c>
      <c r="H44" s="4">
        <v>18.27136858383915</v>
      </c>
      <c r="I44" s="4">
        <v>810.4395604395604</v>
      </c>
      <c r="J44" s="5">
        <v>18.9024857349848</v>
      </c>
      <c r="L44" s="87">
        <f t="shared" si="3"/>
        <v>228261.5</v>
      </c>
      <c r="M44" s="87">
        <f t="shared" si="3"/>
        <v>182</v>
      </c>
      <c r="N44" s="88">
        <f t="shared" si="4"/>
        <v>269968</v>
      </c>
      <c r="O44" s="88">
        <f t="shared" si="4"/>
        <v>1657</v>
      </c>
      <c r="P44" s="89">
        <f t="shared" si="5"/>
        <v>41706.5</v>
      </c>
      <c r="Q44" s="89">
        <f t="shared" si="5"/>
        <v>1475</v>
      </c>
      <c r="R44" s="90">
        <f t="shared" si="0"/>
        <v>988.8937728937728</v>
      </c>
      <c r="S44" s="90">
        <f t="shared" si="1"/>
        <v>6.069597069597069</v>
      </c>
      <c r="T44" s="90">
        <f t="shared" si="2"/>
        <v>994.9633699633699</v>
      </c>
    </row>
    <row r="45" spans="1:20" ht="14.25">
      <c r="A45" s="6" t="s">
        <v>67</v>
      </c>
      <c r="B45" s="7">
        <v>270691</v>
      </c>
      <c r="C45" s="7">
        <v>299</v>
      </c>
      <c r="D45" s="7">
        <v>270990</v>
      </c>
      <c r="E45" s="7">
        <v>369790</v>
      </c>
      <c r="F45" s="7">
        <v>1159</v>
      </c>
      <c r="G45" s="7">
        <v>370949</v>
      </c>
      <c r="H45" s="8">
        <v>36.60963977376418</v>
      </c>
      <c r="I45" s="8">
        <v>287.6254180602007</v>
      </c>
      <c r="J45" s="9">
        <v>36.886600981586035</v>
      </c>
      <c r="L45" s="87">
        <f t="shared" si="3"/>
        <v>135345.5</v>
      </c>
      <c r="M45" s="87">
        <f t="shared" si="3"/>
        <v>149.5</v>
      </c>
      <c r="N45" s="88">
        <f t="shared" si="4"/>
        <v>184895</v>
      </c>
      <c r="O45" s="88">
        <f t="shared" si="4"/>
        <v>579.5</v>
      </c>
      <c r="P45" s="89">
        <f t="shared" si="5"/>
        <v>49549.5</v>
      </c>
      <c r="Q45" s="89">
        <f t="shared" si="5"/>
        <v>430</v>
      </c>
      <c r="R45" s="90">
        <f t="shared" si="0"/>
        <v>677.2710622710623</v>
      </c>
      <c r="S45" s="90">
        <f t="shared" si="1"/>
        <v>2.1227106227106227</v>
      </c>
      <c r="T45" s="90">
        <f t="shared" si="2"/>
        <v>679.393772893773</v>
      </c>
    </row>
    <row r="46" spans="1:20" ht="14.25">
      <c r="A46" s="10" t="s">
        <v>37</v>
      </c>
      <c r="B46" s="3">
        <v>308853</v>
      </c>
      <c r="C46" s="3">
        <v>10402</v>
      </c>
      <c r="D46" s="3">
        <v>319255</v>
      </c>
      <c r="E46" s="3">
        <v>425164</v>
      </c>
      <c r="F46" s="3">
        <v>11579</v>
      </c>
      <c r="G46" s="3">
        <v>436743</v>
      </c>
      <c r="H46" s="4">
        <v>37.65901577773245</v>
      </c>
      <c r="I46" s="4">
        <v>11.315131705441262</v>
      </c>
      <c r="J46" s="5">
        <v>36.80067657515153</v>
      </c>
      <c r="L46" s="87">
        <f t="shared" si="3"/>
        <v>154426.5</v>
      </c>
      <c r="M46" s="87">
        <f t="shared" si="3"/>
        <v>5201</v>
      </c>
      <c r="N46" s="88">
        <f t="shared" si="4"/>
        <v>212582</v>
      </c>
      <c r="O46" s="88">
        <f t="shared" si="4"/>
        <v>5789.5</v>
      </c>
      <c r="P46" s="89">
        <f t="shared" si="5"/>
        <v>58155.5</v>
      </c>
      <c r="Q46" s="89">
        <f t="shared" si="5"/>
        <v>588.5</v>
      </c>
      <c r="R46" s="90">
        <f t="shared" si="0"/>
        <v>778.6886446886447</v>
      </c>
      <c r="S46" s="90">
        <f t="shared" si="1"/>
        <v>21.206959706959708</v>
      </c>
      <c r="T46" s="90">
        <f t="shared" si="2"/>
        <v>799.8956043956043</v>
      </c>
    </row>
    <row r="47" spans="1:20" ht="14.25">
      <c r="A47" s="6" t="s">
        <v>38</v>
      </c>
      <c r="B47" s="7">
        <v>600883</v>
      </c>
      <c r="C47" s="7">
        <v>17918</v>
      </c>
      <c r="D47" s="7">
        <v>618801</v>
      </c>
      <c r="E47" s="7">
        <v>764757</v>
      </c>
      <c r="F47" s="7">
        <v>21914</v>
      </c>
      <c r="G47" s="7">
        <v>786671</v>
      </c>
      <c r="H47" s="8">
        <v>27.272197748979423</v>
      </c>
      <c r="I47" s="8">
        <v>22.301596160285747</v>
      </c>
      <c r="J47" s="9">
        <v>27.12826902348251</v>
      </c>
      <c r="L47" s="87">
        <f t="shared" si="3"/>
        <v>300441.5</v>
      </c>
      <c r="M47" s="87">
        <f t="shared" si="3"/>
        <v>8959</v>
      </c>
      <c r="N47" s="88">
        <f t="shared" si="4"/>
        <v>382378.5</v>
      </c>
      <c r="O47" s="88">
        <f t="shared" si="4"/>
        <v>10957</v>
      </c>
      <c r="P47" s="89">
        <f t="shared" si="5"/>
        <v>81937</v>
      </c>
      <c r="Q47" s="89">
        <f t="shared" si="5"/>
        <v>1998</v>
      </c>
      <c r="R47" s="90">
        <f t="shared" si="0"/>
        <v>1400.6538461538462</v>
      </c>
      <c r="S47" s="90">
        <f t="shared" si="1"/>
        <v>40.13553113553114</v>
      </c>
      <c r="T47" s="90">
        <f t="shared" si="2"/>
        <v>1440.7893772893774</v>
      </c>
    </row>
    <row r="48" spans="1:20" ht="14.25">
      <c r="A48" s="10" t="s">
        <v>68</v>
      </c>
      <c r="B48" s="3">
        <v>303899</v>
      </c>
      <c r="C48" s="3">
        <v>400</v>
      </c>
      <c r="D48" s="3">
        <v>304299</v>
      </c>
      <c r="E48" s="3">
        <v>770395</v>
      </c>
      <c r="F48" s="3">
        <v>7153</v>
      </c>
      <c r="G48" s="3">
        <v>777548</v>
      </c>
      <c r="H48" s="4">
        <v>153.5036311406092</v>
      </c>
      <c r="I48" s="4">
        <v>1688.25</v>
      </c>
      <c r="J48" s="5">
        <v>155.52105001988176</v>
      </c>
      <c r="L48" s="87">
        <f>B48/2</f>
        <v>151949.5</v>
      </c>
      <c r="M48" s="87">
        <f>C48/2</f>
        <v>200</v>
      </c>
      <c r="N48" s="88">
        <f>E48/2</f>
        <v>385197.5</v>
      </c>
      <c r="O48" s="88">
        <f>F48/2</f>
        <v>3576.5</v>
      </c>
      <c r="P48" s="89">
        <f>N48-L48</f>
        <v>233248</v>
      </c>
      <c r="Q48" s="89">
        <f>O48-M48</f>
        <v>3376.5</v>
      </c>
      <c r="R48" s="90">
        <f t="shared" si="0"/>
        <v>1410.9798534798535</v>
      </c>
      <c r="S48" s="90">
        <f t="shared" si="1"/>
        <v>13.1007326007326</v>
      </c>
      <c r="T48" s="90">
        <f t="shared" si="2"/>
        <v>1424.080586080586</v>
      </c>
    </row>
    <row r="49" spans="1:20" ht="14.25">
      <c r="A49" s="6" t="s">
        <v>39</v>
      </c>
      <c r="B49" s="7">
        <v>769699</v>
      </c>
      <c r="C49" s="7">
        <v>151795</v>
      </c>
      <c r="D49" s="7">
        <v>921494</v>
      </c>
      <c r="E49" s="7">
        <v>933985</v>
      </c>
      <c r="F49" s="7">
        <v>143955</v>
      </c>
      <c r="G49" s="7">
        <v>1077940</v>
      </c>
      <c r="H49" s="8">
        <v>21.344187792890466</v>
      </c>
      <c r="I49" s="8">
        <v>-5.164860502651603</v>
      </c>
      <c r="J49" s="9">
        <v>16.97743012976753</v>
      </c>
      <c r="L49" s="87">
        <f aca="true" t="shared" si="6" ref="L49:M60">B49/2</f>
        <v>384849.5</v>
      </c>
      <c r="M49" s="87">
        <f t="shared" si="6"/>
        <v>75897.5</v>
      </c>
      <c r="N49" s="88">
        <f aca="true" t="shared" si="7" ref="N49:O60">E49/2</f>
        <v>466992.5</v>
      </c>
      <c r="O49" s="88">
        <f t="shared" si="7"/>
        <v>71977.5</v>
      </c>
      <c r="P49" s="89">
        <f aca="true" t="shared" si="8" ref="P49:Q60">N49-L49</f>
        <v>82143</v>
      </c>
      <c r="Q49" s="89">
        <f t="shared" si="8"/>
        <v>-3920</v>
      </c>
      <c r="R49" s="90">
        <f t="shared" si="0"/>
        <v>1710.595238095238</v>
      </c>
      <c r="S49" s="90">
        <f t="shared" si="1"/>
        <v>263.65384615384613</v>
      </c>
      <c r="T49" s="90">
        <f t="shared" si="2"/>
        <v>1974.2490842490843</v>
      </c>
    </row>
    <row r="50" spans="1:20" ht="14.25">
      <c r="A50" s="10" t="s">
        <v>40</v>
      </c>
      <c r="B50" s="3">
        <v>39336</v>
      </c>
      <c r="C50" s="3">
        <v>0</v>
      </c>
      <c r="D50" s="3">
        <v>39336</v>
      </c>
      <c r="E50" s="3">
        <v>49825</v>
      </c>
      <c r="F50" s="3">
        <v>0</v>
      </c>
      <c r="G50" s="3">
        <v>49825</v>
      </c>
      <c r="H50" s="4">
        <v>26.6651413463494</v>
      </c>
      <c r="I50" s="4">
        <v>0</v>
      </c>
      <c r="J50" s="5">
        <v>26.6651413463494</v>
      </c>
      <c r="L50" s="87">
        <f t="shared" si="6"/>
        <v>19668</v>
      </c>
      <c r="M50" s="87">
        <f t="shared" si="6"/>
        <v>0</v>
      </c>
      <c r="N50" s="88">
        <f t="shared" si="7"/>
        <v>24912.5</v>
      </c>
      <c r="O50" s="88">
        <f t="shared" si="7"/>
        <v>0</v>
      </c>
      <c r="P50" s="89">
        <f t="shared" si="8"/>
        <v>5244.5</v>
      </c>
      <c r="Q50" s="89">
        <f t="shared" si="8"/>
        <v>0</v>
      </c>
      <c r="R50" s="90">
        <f t="shared" si="0"/>
        <v>91.25457875457876</v>
      </c>
      <c r="S50" s="90">
        <f t="shared" si="1"/>
        <v>0</v>
      </c>
      <c r="T50" s="90">
        <f t="shared" si="2"/>
        <v>91.25457875457876</v>
      </c>
    </row>
    <row r="51" spans="1:20" ht="14.25">
      <c r="A51" s="6" t="s">
        <v>41</v>
      </c>
      <c r="B51" s="7">
        <v>53550</v>
      </c>
      <c r="C51" s="7">
        <v>0</v>
      </c>
      <c r="D51" s="7">
        <v>53550</v>
      </c>
      <c r="E51" s="7">
        <v>75387</v>
      </c>
      <c r="F51" s="7">
        <v>314</v>
      </c>
      <c r="G51" s="7">
        <v>75701</v>
      </c>
      <c r="H51" s="8">
        <v>40.778711484593835</v>
      </c>
      <c r="I51" s="8">
        <v>0</v>
      </c>
      <c r="J51" s="9">
        <v>41.36507936507937</v>
      </c>
      <c r="L51" s="87">
        <f t="shared" si="6"/>
        <v>26775</v>
      </c>
      <c r="M51" s="87">
        <f t="shared" si="6"/>
        <v>0</v>
      </c>
      <c r="N51" s="88">
        <f t="shared" si="7"/>
        <v>37693.5</v>
      </c>
      <c r="O51" s="88">
        <f t="shared" si="7"/>
        <v>157</v>
      </c>
      <c r="P51" s="89">
        <f t="shared" si="8"/>
        <v>10918.5</v>
      </c>
      <c r="Q51" s="89">
        <f t="shared" si="8"/>
        <v>157</v>
      </c>
      <c r="R51" s="90">
        <f t="shared" si="0"/>
        <v>138.07142857142858</v>
      </c>
      <c r="S51" s="90">
        <f t="shared" si="1"/>
        <v>0.575091575091575</v>
      </c>
      <c r="T51" s="90">
        <f t="shared" si="2"/>
        <v>138.64652014652015</v>
      </c>
    </row>
    <row r="52" spans="1:20" ht="14.25">
      <c r="A52" s="10" t="s">
        <v>42</v>
      </c>
      <c r="B52" s="3">
        <v>281127</v>
      </c>
      <c r="C52" s="3">
        <v>1321</v>
      </c>
      <c r="D52" s="3">
        <v>282448</v>
      </c>
      <c r="E52" s="3">
        <v>332269</v>
      </c>
      <c r="F52" s="3">
        <v>3719</v>
      </c>
      <c r="G52" s="3">
        <v>335988</v>
      </c>
      <c r="H52" s="4">
        <v>18.19177809317497</v>
      </c>
      <c r="I52" s="4">
        <v>181.52914458743376</v>
      </c>
      <c r="J52" s="5">
        <v>18.95570158046791</v>
      </c>
      <c r="L52" s="87">
        <f t="shared" si="6"/>
        <v>140563.5</v>
      </c>
      <c r="M52" s="87">
        <f t="shared" si="6"/>
        <v>660.5</v>
      </c>
      <c r="N52" s="88">
        <f t="shared" si="7"/>
        <v>166134.5</v>
      </c>
      <c r="O52" s="88">
        <f t="shared" si="7"/>
        <v>1859.5</v>
      </c>
      <c r="P52" s="89">
        <f t="shared" si="8"/>
        <v>25571</v>
      </c>
      <c r="Q52" s="89">
        <f t="shared" si="8"/>
        <v>1199</v>
      </c>
      <c r="R52" s="90">
        <f t="shared" si="0"/>
        <v>608.5512820512821</v>
      </c>
      <c r="S52" s="90">
        <f t="shared" si="1"/>
        <v>6.811355311355311</v>
      </c>
      <c r="T52" s="90">
        <f t="shared" si="2"/>
        <v>615.3626373626374</v>
      </c>
    </row>
    <row r="53" spans="1:20" ht="14.25">
      <c r="A53" s="6" t="s">
        <v>69</v>
      </c>
      <c r="B53" s="7">
        <v>459587</v>
      </c>
      <c r="C53" s="7">
        <v>1739</v>
      </c>
      <c r="D53" s="7">
        <v>461326</v>
      </c>
      <c r="E53" s="7">
        <v>660119</v>
      </c>
      <c r="F53" s="7">
        <v>16241</v>
      </c>
      <c r="G53" s="7">
        <v>676360</v>
      </c>
      <c r="H53" s="8">
        <v>43.6330879681105</v>
      </c>
      <c r="I53" s="8">
        <v>833.9275445658425</v>
      </c>
      <c r="J53" s="9">
        <v>46.612157129665356</v>
      </c>
      <c r="L53" s="87">
        <f t="shared" si="6"/>
        <v>229793.5</v>
      </c>
      <c r="M53" s="87">
        <f t="shared" si="6"/>
        <v>869.5</v>
      </c>
      <c r="N53" s="88">
        <f t="shared" si="7"/>
        <v>330059.5</v>
      </c>
      <c r="O53" s="88">
        <f t="shared" si="7"/>
        <v>8120.5</v>
      </c>
      <c r="P53" s="89">
        <f t="shared" si="8"/>
        <v>100266</v>
      </c>
      <c r="Q53" s="89">
        <f t="shared" si="8"/>
        <v>7251</v>
      </c>
      <c r="R53" s="90">
        <f t="shared" si="0"/>
        <v>1209.0091575091576</v>
      </c>
      <c r="S53" s="90">
        <f t="shared" si="1"/>
        <v>29.745421245421245</v>
      </c>
      <c r="T53" s="90">
        <f t="shared" si="2"/>
        <v>1238.754578754579</v>
      </c>
    </row>
    <row r="54" spans="1:20" ht="14.25">
      <c r="A54" s="10" t="s">
        <v>43</v>
      </c>
      <c r="B54" s="3">
        <v>218982</v>
      </c>
      <c r="C54" s="3">
        <v>0</v>
      </c>
      <c r="D54" s="3">
        <v>218982</v>
      </c>
      <c r="E54" s="3">
        <v>318462</v>
      </c>
      <c r="F54" s="3">
        <v>0</v>
      </c>
      <c r="G54" s="3">
        <v>318462</v>
      </c>
      <c r="H54" s="4">
        <v>45.428391374633534</v>
      </c>
      <c r="I54" s="4">
        <v>0</v>
      </c>
      <c r="J54" s="5">
        <v>45.428391374633534</v>
      </c>
      <c r="L54" s="87">
        <f t="shared" si="6"/>
        <v>109491</v>
      </c>
      <c r="M54" s="87">
        <f t="shared" si="6"/>
        <v>0</v>
      </c>
      <c r="N54" s="88">
        <f t="shared" si="7"/>
        <v>159231</v>
      </c>
      <c r="O54" s="88">
        <f t="shared" si="7"/>
        <v>0</v>
      </c>
      <c r="P54" s="89">
        <f t="shared" si="8"/>
        <v>49740</v>
      </c>
      <c r="Q54" s="89">
        <f t="shared" si="8"/>
        <v>0</v>
      </c>
      <c r="R54" s="90">
        <f t="shared" si="0"/>
        <v>583.2637362637363</v>
      </c>
      <c r="S54" s="90">
        <f t="shared" si="1"/>
        <v>0</v>
      </c>
      <c r="T54" s="90">
        <f t="shared" si="2"/>
        <v>583.2637362637363</v>
      </c>
    </row>
    <row r="55" spans="1:20" ht="14.25">
      <c r="A55" s="6" t="s">
        <v>61</v>
      </c>
      <c r="B55" s="7">
        <v>21269</v>
      </c>
      <c r="C55" s="7">
        <v>14984</v>
      </c>
      <c r="D55" s="7">
        <v>36253</v>
      </c>
      <c r="E55" s="7">
        <v>24406</v>
      </c>
      <c r="F55" s="7">
        <v>1308</v>
      </c>
      <c r="G55" s="7">
        <v>25714</v>
      </c>
      <c r="H55" s="8">
        <v>14.749165452066388</v>
      </c>
      <c r="I55" s="8">
        <v>-91.27068873465029</v>
      </c>
      <c r="J55" s="9">
        <v>-29.07069759744021</v>
      </c>
      <c r="L55" s="87">
        <f t="shared" si="6"/>
        <v>10634.5</v>
      </c>
      <c r="M55" s="87">
        <f t="shared" si="6"/>
        <v>7492</v>
      </c>
      <c r="N55" s="88">
        <f t="shared" si="7"/>
        <v>12203</v>
      </c>
      <c r="O55" s="88">
        <f t="shared" si="7"/>
        <v>654</v>
      </c>
      <c r="P55" s="89">
        <f t="shared" si="8"/>
        <v>1568.5</v>
      </c>
      <c r="Q55" s="89">
        <f t="shared" si="8"/>
        <v>-6838</v>
      </c>
      <c r="R55" s="90">
        <f t="shared" si="0"/>
        <v>44.6996336996337</v>
      </c>
      <c r="S55" s="90">
        <f t="shared" si="1"/>
        <v>2.3956043956043955</v>
      </c>
      <c r="T55" s="90">
        <f t="shared" si="2"/>
        <v>47.095238095238095</v>
      </c>
    </row>
    <row r="56" spans="1:20" ht="14.25">
      <c r="A56" s="10" t="s">
        <v>44</v>
      </c>
      <c r="B56" s="3">
        <v>58948</v>
      </c>
      <c r="C56" s="3">
        <v>0</v>
      </c>
      <c r="D56" s="3">
        <v>58948</v>
      </c>
      <c r="E56" s="3">
        <v>110058</v>
      </c>
      <c r="F56" s="3">
        <v>2010</v>
      </c>
      <c r="G56" s="3">
        <v>112068</v>
      </c>
      <c r="H56" s="4">
        <v>86.70353531926443</v>
      </c>
      <c r="I56" s="4">
        <v>0</v>
      </c>
      <c r="J56" s="5">
        <v>90.11332021442627</v>
      </c>
      <c r="L56" s="87">
        <f t="shared" si="6"/>
        <v>29474</v>
      </c>
      <c r="M56" s="87">
        <f t="shared" si="6"/>
        <v>0</v>
      </c>
      <c r="N56" s="88">
        <f t="shared" si="7"/>
        <v>55029</v>
      </c>
      <c r="O56" s="88">
        <f t="shared" si="7"/>
        <v>1005</v>
      </c>
      <c r="P56" s="89">
        <f t="shared" si="8"/>
        <v>25555</v>
      </c>
      <c r="Q56" s="89">
        <f t="shared" si="8"/>
        <v>1005</v>
      </c>
      <c r="R56" s="90">
        <f t="shared" si="0"/>
        <v>201.57142857142858</v>
      </c>
      <c r="S56" s="90">
        <f t="shared" si="1"/>
        <v>3.681318681318681</v>
      </c>
      <c r="T56" s="90">
        <f t="shared" si="2"/>
        <v>205.25274725274727</v>
      </c>
    </row>
    <row r="57" spans="1:20" ht="14.25">
      <c r="A57" s="6" t="s">
        <v>45</v>
      </c>
      <c r="B57" s="7">
        <v>0</v>
      </c>
      <c r="C57" s="7">
        <v>0</v>
      </c>
      <c r="D57" s="7">
        <v>0</v>
      </c>
      <c r="E57" s="7">
        <v>0</v>
      </c>
      <c r="F57" s="7">
        <v>0</v>
      </c>
      <c r="G57" s="7">
        <v>0</v>
      </c>
      <c r="H57" s="8">
        <v>0</v>
      </c>
      <c r="I57" s="8">
        <v>0</v>
      </c>
      <c r="J57" s="9">
        <v>0</v>
      </c>
      <c r="L57" s="87">
        <f t="shared" si="6"/>
        <v>0</v>
      </c>
      <c r="M57" s="87">
        <f t="shared" si="6"/>
        <v>0</v>
      </c>
      <c r="N57" s="88">
        <f t="shared" si="7"/>
        <v>0</v>
      </c>
      <c r="O57" s="88">
        <f t="shared" si="7"/>
        <v>0</v>
      </c>
      <c r="P57" s="89">
        <f t="shared" si="8"/>
        <v>0</v>
      </c>
      <c r="Q57" s="89">
        <f t="shared" si="8"/>
        <v>0</v>
      </c>
      <c r="R57" s="90">
        <f t="shared" si="0"/>
        <v>0</v>
      </c>
      <c r="S57" s="90">
        <f t="shared" si="1"/>
        <v>0</v>
      </c>
      <c r="T57" s="90">
        <f t="shared" si="2"/>
        <v>0</v>
      </c>
    </row>
    <row r="58" spans="1:20" ht="14.25">
      <c r="A58" s="10" t="s">
        <v>46</v>
      </c>
      <c r="B58" s="3">
        <v>957554</v>
      </c>
      <c r="C58" s="3">
        <v>1857</v>
      </c>
      <c r="D58" s="3">
        <v>959411</v>
      </c>
      <c r="E58" s="3">
        <v>1171572</v>
      </c>
      <c r="F58" s="3">
        <v>2525</v>
      </c>
      <c r="G58" s="3">
        <v>1174097</v>
      </c>
      <c r="H58" s="4">
        <v>22.350488849715003</v>
      </c>
      <c r="I58" s="4">
        <v>35.97199784598815</v>
      </c>
      <c r="J58" s="5">
        <v>22.376854132379137</v>
      </c>
      <c r="L58" s="87">
        <f t="shared" si="6"/>
        <v>478777</v>
      </c>
      <c r="M58" s="87">
        <f t="shared" si="6"/>
        <v>928.5</v>
      </c>
      <c r="N58" s="88">
        <f t="shared" si="7"/>
        <v>585786</v>
      </c>
      <c r="O58" s="88">
        <f t="shared" si="7"/>
        <v>1262.5</v>
      </c>
      <c r="P58" s="89">
        <f t="shared" si="8"/>
        <v>107009</v>
      </c>
      <c r="Q58" s="89">
        <f t="shared" si="8"/>
        <v>334</v>
      </c>
      <c r="R58" s="90">
        <f t="shared" si="0"/>
        <v>2145.736263736264</v>
      </c>
      <c r="S58" s="90">
        <f t="shared" si="1"/>
        <v>4.624542124542124</v>
      </c>
      <c r="T58" s="90">
        <f t="shared" si="2"/>
        <v>2150.360805860806</v>
      </c>
    </row>
    <row r="59" spans="1:20" ht="14.25">
      <c r="A59" s="6" t="s">
        <v>75</v>
      </c>
      <c r="B59" s="7">
        <v>21506</v>
      </c>
      <c r="C59" s="7">
        <v>25935</v>
      </c>
      <c r="D59" s="7">
        <v>47441</v>
      </c>
      <c r="E59" s="7">
        <v>29259</v>
      </c>
      <c r="F59" s="7">
        <v>41506</v>
      </c>
      <c r="G59" s="7">
        <v>70765</v>
      </c>
      <c r="H59" s="8">
        <v>36.05040453826839</v>
      </c>
      <c r="I59" s="8">
        <v>60.038557933294776</v>
      </c>
      <c r="J59" s="9">
        <v>49.164225037414894</v>
      </c>
      <c r="L59" s="87">
        <f t="shared" si="6"/>
        <v>10753</v>
      </c>
      <c r="M59" s="87">
        <f t="shared" si="6"/>
        <v>12967.5</v>
      </c>
      <c r="N59" s="88">
        <f t="shared" si="7"/>
        <v>14629.5</v>
      </c>
      <c r="O59" s="88">
        <f t="shared" si="7"/>
        <v>20753</v>
      </c>
      <c r="P59" s="89">
        <f t="shared" si="8"/>
        <v>3876.5</v>
      </c>
      <c r="Q59" s="89">
        <f t="shared" si="8"/>
        <v>7785.5</v>
      </c>
      <c r="R59" s="90">
        <f t="shared" si="0"/>
        <v>53.58791208791209</v>
      </c>
      <c r="S59" s="90">
        <f t="shared" si="1"/>
        <v>76.01831501831502</v>
      </c>
      <c r="T59" s="90">
        <f t="shared" si="2"/>
        <v>129.6062271062271</v>
      </c>
    </row>
    <row r="60" spans="1:20" ht="14.25">
      <c r="A60" s="10" t="s">
        <v>76</v>
      </c>
      <c r="B60" s="3">
        <v>11224</v>
      </c>
      <c r="C60" s="3">
        <v>74305</v>
      </c>
      <c r="D60" s="3">
        <v>85529</v>
      </c>
      <c r="E60" s="3">
        <v>22840</v>
      </c>
      <c r="F60" s="3">
        <v>77905</v>
      </c>
      <c r="G60" s="3">
        <v>100745</v>
      </c>
      <c r="H60" s="4">
        <v>103.49251603706344</v>
      </c>
      <c r="I60" s="4">
        <v>4.844896036605881</v>
      </c>
      <c r="J60" s="5">
        <v>17.79045703796373</v>
      </c>
      <c r="L60" s="87">
        <f t="shared" si="6"/>
        <v>5612</v>
      </c>
      <c r="M60" s="87">
        <f t="shared" si="6"/>
        <v>37152.5</v>
      </c>
      <c r="N60" s="88">
        <f t="shared" si="7"/>
        <v>11420</v>
      </c>
      <c r="O60" s="88">
        <f t="shared" si="7"/>
        <v>38952.5</v>
      </c>
      <c r="P60" s="89">
        <f t="shared" si="8"/>
        <v>5808</v>
      </c>
      <c r="Q60" s="89">
        <f t="shared" si="8"/>
        <v>1800</v>
      </c>
      <c r="R60" s="90">
        <f t="shared" si="0"/>
        <v>41.83150183150183</v>
      </c>
      <c r="S60" s="90">
        <f t="shared" si="1"/>
        <v>142.6831501831502</v>
      </c>
      <c r="T60" s="90">
        <f t="shared" si="2"/>
        <v>184.51465201465203</v>
      </c>
    </row>
    <row r="61" spans="1:20" ht="14.25">
      <c r="A61" s="11" t="s">
        <v>47</v>
      </c>
      <c r="B61" s="12">
        <f>+B62-SUM(B60+B59+B32+B20+B10+B6+B5)</f>
        <v>35130627</v>
      </c>
      <c r="C61" s="12">
        <f>+C62-SUM(C60+C59+C32+C20+C10+C6+C5)</f>
        <v>31617993</v>
      </c>
      <c r="D61" s="12">
        <f>+D62-SUM(D60+D59+D32+D20+D10+D6+D5)</f>
        <v>66748620</v>
      </c>
      <c r="E61" s="12">
        <f>+E62-SUM(E60+E59+E32+E20+E10+E6+E5)</f>
        <v>41818394</v>
      </c>
      <c r="F61" s="12">
        <f>+F62-SUM(F60+F59+F32+F20+F10+F6+F5)</f>
        <v>36809774</v>
      </c>
      <c r="G61" s="12">
        <f>+G62-SUM(G60+G59+G32+G20+G10+G6+G5)</f>
        <v>78628168</v>
      </c>
      <c r="H61" s="13">
        <f aca="true" t="shared" si="9" ref="H61:J62">+_xlfn.IFERROR(((E61-B61)/B61)*100,0)</f>
        <v>19.036856358982718</v>
      </c>
      <c r="I61" s="13">
        <f t="shared" si="9"/>
        <v>16.420336989764024</v>
      </c>
      <c r="J61" s="13">
        <f t="shared" si="9"/>
        <v>17.79744360257935</v>
      </c>
      <c r="L61" s="91">
        <f>B60/2</f>
        <v>5612</v>
      </c>
      <c r="M61" s="91">
        <f>C60/2</f>
        <v>37152.5</v>
      </c>
      <c r="N61" s="91">
        <f>E60/2</f>
        <v>11420</v>
      </c>
      <c r="O61" s="91">
        <f>F60/2</f>
        <v>38952.5</v>
      </c>
      <c r="P61" s="91">
        <f>N61-L61</f>
        <v>5808</v>
      </c>
      <c r="Q61" s="91">
        <f>O61-M61</f>
        <v>1800</v>
      </c>
      <c r="R61" s="91">
        <f>N61/273</f>
        <v>41.83150183150183</v>
      </c>
      <c r="S61" s="91">
        <f>O61/273</f>
        <v>142.6831501831502</v>
      </c>
      <c r="T61" s="91">
        <f t="shared" si="2"/>
        <v>184.51465201465203</v>
      </c>
    </row>
    <row r="62" spans="1:20" ht="14.25">
      <c r="A62" s="14" t="s">
        <v>48</v>
      </c>
      <c r="B62" s="15">
        <f>SUM(B4:B60)</f>
        <v>59135472</v>
      </c>
      <c r="C62" s="15">
        <f>SUM(C4:C60)</f>
        <v>78540311</v>
      </c>
      <c r="D62" s="15">
        <f>SUM(D4:D60)</f>
        <v>137675783</v>
      </c>
      <c r="E62" s="15">
        <f>SUM(E4:E60)</f>
        <v>69671563</v>
      </c>
      <c r="F62" s="15">
        <f>SUM(F4:F60)</f>
        <v>95505833</v>
      </c>
      <c r="G62" s="15">
        <f>SUM(G4:G60)</f>
        <v>165177396</v>
      </c>
      <c r="H62" s="16">
        <f t="shared" si="9"/>
        <v>17.816871403343157</v>
      </c>
      <c r="I62" s="16">
        <f t="shared" si="9"/>
        <v>21.60103745960466</v>
      </c>
      <c r="J62" s="16">
        <f t="shared" si="9"/>
        <v>19.97563580226742</v>
      </c>
      <c r="L62" s="92">
        <f>B61/2</f>
        <v>17565313.5</v>
      </c>
      <c r="M62" s="92">
        <f>C61/2</f>
        <v>15808996.5</v>
      </c>
      <c r="N62" s="92">
        <f>E61/2</f>
        <v>20909197</v>
      </c>
      <c r="O62" s="92">
        <f>F61/2</f>
        <v>18404887</v>
      </c>
      <c r="P62" s="92">
        <f>N62-L62</f>
        <v>3343883.5</v>
      </c>
      <c r="Q62" s="92">
        <f>O62-M62</f>
        <v>2595890.5</v>
      </c>
      <c r="R62" s="92">
        <f>N62/273</f>
        <v>76590.4652014652</v>
      </c>
      <c r="S62" s="92">
        <f>O62/273</f>
        <v>67417.1684981685</v>
      </c>
      <c r="T62" s="92">
        <f t="shared" si="2"/>
        <v>144007.6336996337</v>
      </c>
    </row>
    <row r="63" spans="1:10" ht="14.25">
      <c r="A63" s="11" t="s">
        <v>52</v>
      </c>
      <c r="B63" s="12"/>
      <c r="C63" s="12"/>
      <c r="D63" s="12">
        <v>295242</v>
      </c>
      <c r="E63" s="12"/>
      <c r="F63" s="12"/>
      <c r="G63" s="12">
        <v>153468</v>
      </c>
      <c r="H63" s="13"/>
      <c r="I63" s="13"/>
      <c r="J63" s="13">
        <f>+_xlfn.IFERROR(((G63-D63)/D63)*100,0)</f>
        <v>-48.019590708639015</v>
      </c>
    </row>
    <row r="64" spans="1:10" ht="14.25">
      <c r="A64" s="11" t="s">
        <v>53</v>
      </c>
      <c r="B64" s="12"/>
      <c r="C64" s="12"/>
      <c r="D64" s="32">
        <v>26131</v>
      </c>
      <c r="E64" s="12"/>
      <c r="F64" s="12"/>
      <c r="G64" s="12">
        <v>31562</v>
      </c>
      <c r="H64" s="13"/>
      <c r="I64" s="13"/>
      <c r="J64" s="13">
        <f>+_xlfn.IFERROR(((G64-D64)/D64)*100,0)</f>
        <v>20.78374344648119</v>
      </c>
    </row>
    <row r="65" spans="1:10" ht="15" thickBot="1">
      <c r="A65" s="18" t="s">
        <v>54</v>
      </c>
      <c r="B65" s="19"/>
      <c r="C65" s="19"/>
      <c r="D65" s="19">
        <f>+D63+D64</f>
        <v>321373</v>
      </c>
      <c r="E65" s="19"/>
      <c r="F65" s="19"/>
      <c r="G65" s="19">
        <f>+G63+G64</f>
        <v>185030</v>
      </c>
      <c r="H65" s="69">
        <f>+_xlfn.IFERROR(((G65-D65)/D65)*100,0)</f>
        <v>-42.425157060487344</v>
      </c>
      <c r="I65" s="69"/>
      <c r="J65" s="70"/>
    </row>
    <row r="66" spans="1:10" ht="15" thickBot="1">
      <c r="A66" s="20" t="s">
        <v>55</v>
      </c>
      <c r="B66" s="33"/>
      <c r="C66" s="33"/>
      <c r="D66" s="33">
        <f>+D62+D65</f>
        <v>137997156</v>
      </c>
      <c r="E66" s="21"/>
      <c r="F66" s="21"/>
      <c r="G66" s="21">
        <f>+G62+G65</f>
        <v>165362426</v>
      </c>
      <c r="H66" s="73">
        <f>+_xlfn.IFERROR(((G66-D66)/D66)*100,0)</f>
        <v>19.83031447401713</v>
      </c>
      <c r="I66" s="73"/>
      <c r="J66" s="74"/>
    </row>
    <row r="67" spans="1:10" ht="49.5" customHeight="1">
      <c r="A67" s="60" t="s">
        <v>62</v>
      </c>
      <c r="B67" s="60"/>
      <c r="C67" s="60"/>
      <c r="D67" s="60"/>
      <c r="E67" s="60"/>
      <c r="F67" s="60"/>
      <c r="G67" s="60"/>
      <c r="H67" s="60"/>
      <c r="I67" s="60"/>
      <c r="J67" s="60"/>
    </row>
    <row r="68" ht="14.25">
      <c r="A68" s="39" t="s">
        <v>63</v>
      </c>
    </row>
  </sheetData>
  <sheetProtection/>
  <mergeCells count="13">
    <mergeCell ref="R1:T2"/>
    <mergeCell ref="L2:Q2"/>
    <mergeCell ref="L3:M3"/>
    <mergeCell ref="N3:O3"/>
    <mergeCell ref="P3:Q3"/>
    <mergeCell ref="H66:J66"/>
    <mergeCell ref="A67:J67"/>
    <mergeCell ref="A1:J1"/>
    <mergeCell ref="A2:A3"/>
    <mergeCell ref="B2:D2"/>
    <mergeCell ref="E2:G2"/>
    <mergeCell ref="H2:J2"/>
    <mergeCell ref="H65:J65"/>
  </mergeCells>
  <conditionalFormatting sqref="B4:J60">
    <cfRule type="cellIs" priority="1"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1" r:id="rId1"/>
</worksheet>
</file>

<file path=xl/worksheets/sheet2.xml><?xml version="1.0" encoding="utf-8"?>
<worksheet xmlns="http://schemas.openxmlformats.org/spreadsheetml/2006/main" xmlns:r="http://schemas.openxmlformats.org/officeDocument/2006/relationships">
  <sheetPr>
    <pageSetUpPr fitToPage="1"/>
  </sheetPr>
  <dimension ref="A1:K72"/>
  <sheetViews>
    <sheetView zoomScale="77" zoomScaleNormal="77" zoomScalePageLayoutView="0" workbookViewId="0" topLeftCell="A19">
      <selection activeCell="G63" sqref="G63"/>
    </sheetView>
  </sheetViews>
  <sheetFormatPr defaultColWidth="9.140625" defaultRowHeight="15"/>
  <cols>
    <col min="1" max="1" width="36.7109375" style="0" bestFit="1" customWidth="1"/>
    <col min="2" max="10" width="14.28125" style="0" customWidth="1"/>
  </cols>
  <sheetData>
    <row r="1" spans="1:10" ht="22.5" customHeight="1">
      <c r="A1" s="61" t="s">
        <v>0</v>
      </c>
      <c r="B1" s="62"/>
      <c r="C1" s="62"/>
      <c r="D1" s="62"/>
      <c r="E1" s="62"/>
      <c r="F1" s="62"/>
      <c r="G1" s="62"/>
      <c r="H1" s="62"/>
      <c r="I1" s="62"/>
      <c r="J1" s="63"/>
    </row>
    <row r="2" spans="1:10" ht="27" customHeight="1">
      <c r="A2" s="64" t="s">
        <v>1</v>
      </c>
      <c r="B2" s="66" t="s">
        <v>87</v>
      </c>
      <c r="C2" s="66"/>
      <c r="D2" s="66"/>
      <c r="E2" s="66" t="s">
        <v>88</v>
      </c>
      <c r="F2" s="66"/>
      <c r="G2" s="66"/>
      <c r="H2" s="67" t="s">
        <v>65</v>
      </c>
      <c r="I2" s="67"/>
      <c r="J2" s="68"/>
    </row>
    <row r="3" spans="1:10" ht="14.25">
      <c r="A3" s="65"/>
      <c r="B3" s="1" t="s">
        <v>2</v>
      </c>
      <c r="C3" s="1" t="s">
        <v>3</v>
      </c>
      <c r="D3" s="1" t="s">
        <v>4</v>
      </c>
      <c r="E3" s="1" t="s">
        <v>2</v>
      </c>
      <c r="F3" s="1" t="s">
        <v>3</v>
      </c>
      <c r="G3" s="1" t="s">
        <v>4</v>
      </c>
      <c r="H3" s="1" t="s">
        <v>2</v>
      </c>
      <c r="I3" s="1" t="s">
        <v>3</v>
      </c>
      <c r="J3" s="2" t="s">
        <v>4</v>
      </c>
    </row>
    <row r="4" spans="1:10" ht="14.25">
      <c r="A4" s="10" t="s">
        <v>5</v>
      </c>
      <c r="B4" s="3">
        <v>11426</v>
      </c>
      <c r="C4" s="3">
        <v>9544</v>
      </c>
      <c r="D4" s="3">
        <v>20970</v>
      </c>
      <c r="E4" s="3">
        <v>12205</v>
      </c>
      <c r="F4" s="3">
        <v>7339</v>
      </c>
      <c r="G4" s="3">
        <v>19544</v>
      </c>
      <c r="H4" s="4">
        <v>6.817784001400315</v>
      </c>
      <c r="I4" s="4">
        <v>-23.1035205364627</v>
      </c>
      <c r="J4" s="5">
        <v>-6.800190748688603</v>
      </c>
    </row>
    <row r="5" spans="1:10" ht="14.25">
      <c r="A5" s="6" t="s">
        <v>70</v>
      </c>
      <c r="B5" s="7">
        <v>82358</v>
      </c>
      <c r="C5" s="7">
        <v>231455</v>
      </c>
      <c r="D5" s="7">
        <v>313813</v>
      </c>
      <c r="E5" s="7">
        <v>98790</v>
      </c>
      <c r="F5" s="7">
        <v>283688</v>
      </c>
      <c r="G5" s="7">
        <v>382478</v>
      </c>
      <c r="H5" s="8">
        <v>19.951917239369582</v>
      </c>
      <c r="I5" s="8">
        <v>22.567237691991966</v>
      </c>
      <c r="J5" s="9">
        <v>21.880865356119727</v>
      </c>
    </row>
    <row r="6" spans="1:10" ht="14.25">
      <c r="A6" s="10" t="s">
        <v>71</v>
      </c>
      <c r="B6" s="3">
        <v>73219</v>
      </c>
      <c r="C6" s="3">
        <v>75673</v>
      </c>
      <c r="D6" s="3">
        <v>148892</v>
      </c>
      <c r="E6" s="3">
        <v>80089</v>
      </c>
      <c r="F6" s="3">
        <v>89792</v>
      </c>
      <c r="G6" s="3">
        <v>169881</v>
      </c>
      <c r="H6" s="4">
        <v>9.382810472691515</v>
      </c>
      <c r="I6" s="4">
        <v>18.65790969037834</v>
      </c>
      <c r="J6" s="5">
        <v>14.096794992343446</v>
      </c>
    </row>
    <row r="7" spans="1:10" ht="14.25">
      <c r="A7" s="6" t="s">
        <v>6</v>
      </c>
      <c r="B7" s="7">
        <v>39957</v>
      </c>
      <c r="C7" s="7">
        <v>13428</v>
      </c>
      <c r="D7" s="7">
        <v>53385</v>
      </c>
      <c r="E7" s="7">
        <v>52924</v>
      </c>
      <c r="F7" s="7">
        <v>16959</v>
      </c>
      <c r="G7" s="7">
        <v>69883</v>
      </c>
      <c r="H7" s="8">
        <v>32.45238631528893</v>
      </c>
      <c r="I7" s="8">
        <v>26.29579982126899</v>
      </c>
      <c r="J7" s="9">
        <v>30.90381193219069</v>
      </c>
    </row>
    <row r="8" spans="1:10" ht="14.25">
      <c r="A8" s="10" t="s">
        <v>7</v>
      </c>
      <c r="B8" s="3">
        <v>31873</v>
      </c>
      <c r="C8" s="3">
        <v>21828</v>
      </c>
      <c r="D8" s="3">
        <v>53701</v>
      </c>
      <c r="E8" s="3">
        <v>33296</v>
      </c>
      <c r="F8" s="3">
        <v>22678</v>
      </c>
      <c r="G8" s="3">
        <v>55974</v>
      </c>
      <c r="H8" s="4">
        <v>4.464593856869451</v>
      </c>
      <c r="I8" s="4">
        <v>3.894080996884735</v>
      </c>
      <c r="J8" s="5">
        <v>4.232695852963632</v>
      </c>
    </row>
    <row r="9" spans="1:10" ht="14.25">
      <c r="A9" s="6" t="s">
        <v>8</v>
      </c>
      <c r="B9" s="7">
        <v>31489</v>
      </c>
      <c r="C9" s="7">
        <v>124248</v>
      </c>
      <c r="D9" s="7">
        <v>155737</v>
      </c>
      <c r="E9" s="7">
        <v>34704</v>
      </c>
      <c r="F9" s="7">
        <v>146370</v>
      </c>
      <c r="G9" s="7">
        <v>181074</v>
      </c>
      <c r="H9" s="8">
        <v>10.209914573343072</v>
      </c>
      <c r="I9" s="8">
        <v>17.804713154336486</v>
      </c>
      <c r="J9" s="9">
        <v>16.269094691691762</v>
      </c>
    </row>
    <row r="10" spans="1:10" ht="14.25">
      <c r="A10" s="10" t="s">
        <v>72</v>
      </c>
      <c r="B10" s="3">
        <v>2963</v>
      </c>
      <c r="C10" s="3">
        <v>1751</v>
      </c>
      <c r="D10" s="3">
        <v>4714</v>
      </c>
      <c r="E10" s="3">
        <v>3420</v>
      </c>
      <c r="F10" s="3">
        <v>2080</v>
      </c>
      <c r="G10" s="3">
        <v>5500</v>
      </c>
      <c r="H10" s="4">
        <v>15.42355720553493</v>
      </c>
      <c r="I10" s="4">
        <v>18.789263278126786</v>
      </c>
      <c r="J10" s="5">
        <v>16.673737802291047</v>
      </c>
    </row>
    <row r="11" spans="1:10" ht="14.25">
      <c r="A11" s="6" t="s">
        <v>9</v>
      </c>
      <c r="B11" s="7">
        <v>18081</v>
      </c>
      <c r="C11" s="7">
        <v>17646</v>
      </c>
      <c r="D11" s="7">
        <v>35727</v>
      </c>
      <c r="E11" s="7">
        <v>18647</v>
      </c>
      <c r="F11" s="7">
        <v>19388</v>
      </c>
      <c r="G11" s="7">
        <v>38035</v>
      </c>
      <c r="H11" s="8">
        <v>3.130357834190587</v>
      </c>
      <c r="I11" s="8">
        <v>9.871925648872265</v>
      </c>
      <c r="J11" s="9">
        <v>6.46010020432726</v>
      </c>
    </row>
    <row r="12" spans="1:10" ht="14.25">
      <c r="A12" s="10" t="s">
        <v>10</v>
      </c>
      <c r="B12" s="3">
        <v>15814</v>
      </c>
      <c r="C12" s="3">
        <v>14869</v>
      </c>
      <c r="D12" s="3">
        <v>30683</v>
      </c>
      <c r="E12" s="3">
        <v>18954</v>
      </c>
      <c r="F12" s="3">
        <v>14603</v>
      </c>
      <c r="G12" s="3">
        <v>33557</v>
      </c>
      <c r="H12" s="4">
        <v>19.85582395345896</v>
      </c>
      <c r="I12" s="4">
        <v>-1.7889568901741881</v>
      </c>
      <c r="J12" s="5">
        <v>9.366750317765538</v>
      </c>
    </row>
    <row r="13" spans="1:10" ht="14.25">
      <c r="A13" s="6" t="s">
        <v>11</v>
      </c>
      <c r="B13" s="7">
        <v>27782</v>
      </c>
      <c r="C13" s="7">
        <v>6021</v>
      </c>
      <c r="D13" s="7">
        <v>33803</v>
      </c>
      <c r="E13" s="7">
        <v>29995</v>
      </c>
      <c r="F13" s="7">
        <v>5766</v>
      </c>
      <c r="G13" s="7">
        <v>35761</v>
      </c>
      <c r="H13" s="8">
        <v>7.965589230436973</v>
      </c>
      <c r="I13" s="8">
        <v>-4.235176880916791</v>
      </c>
      <c r="J13" s="9">
        <v>5.7923852912463385</v>
      </c>
    </row>
    <row r="14" spans="1:10" ht="14.25">
      <c r="A14" s="10" t="s">
        <v>12</v>
      </c>
      <c r="B14" s="3">
        <v>12973</v>
      </c>
      <c r="C14" s="3">
        <v>5656</v>
      </c>
      <c r="D14" s="3">
        <v>18629</v>
      </c>
      <c r="E14" s="3">
        <v>14714</v>
      </c>
      <c r="F14" s="3">
        <v>7027</v>
      </c>
      <c r="G14" s="3">
        <v>21741</v>
      </c>
      <c r="H14" s="4">
        <v>13.420180374624218</v>
      </c>
      <c r="I14" s="4">
        <v>24.23974540311174</v>
      </c>
      <c r="J14" s="5">
        <v>16.705137151752645</v>
      </c>
    </row>
    <row r="15" spans="1:10" ht="14.25">
      <c r="A15" s="6" t="s">
        <v>13</v>
      </c>
      <c r="B15" s="7">
        <v>5028</v>
      </c>
      <c r="C15" s="7">
        <v>126</v>
      </c>
      <c r="D15" s="7">
        <v>5154</v>
      </c>
      <c r="E15" s="7">
        <v>5535</v>
      </c>
      <c r="F15" s="7">
        <v>165</v>
      </c>
      <c r="G15" s="7">
        <v>5700</v>
      </c>
      <c r="H15" s="8">
        <v>10.083532219570406</v>
      </c>
      <c r="I15" s="8">
        <v>30.952380952380953</v>
      </c>
      <c r="J15" s="9">
        <v>10.593713620488941</v>
      </c>
    </row>
    <row r="16" spans="1:10" ht="14.25">
      <c r="A16" s="10" t="s">
        <v>14</v>
      </c>
      <c r="B16" s="3">
        <v>11962</v>
      </c>
      <c r="C16" s="3">
        <v>1927</v>
      </c>
      <c r="D16" s="3">
        <v>13889</v>
      </c>
      <c r="E16" s="3">
        <v>14919</v>
      </c>
      <c r="F16" s="3">
        <v>2260</v>
      </c>
      <c r="G16" s="3">
        <v>17179</v>
      </c>
      <c r="H16" s="4">
        <v>24.719946497241263</v>
      </c>
      <c r="I16" s="4">
        <v>17.28074727555786</v>
      </c>
      <c r="J16" s="5">
        <v>23.687810497516022</v>
      </c>
    </row>
    <row r="17" spans="1:10" ht="14.25">
      <c r="A17" s="6" t="s">
        <v>15</v>
      </c>
      <c r="B17" s="7">
        <v>1097</v>
      </c>
      <c r="C17" s="7">
        <v>1</v>
      </c>
      <c r="D17" s="7">
        <v>1098</v>
      </c>
      <c r="E17" s="7">
        <v>3831</v>
      </c>
      <c r="F17" s="7">
        <v>127</v>
      </c>
      <c r="G17" s="7">
        <v>3958</v>
      </c>
      <c r="H17" s="8">
        <v>249.22515952597996</v>
      </c>
      <c r="I17" s="8">
        <v>12600</v>
      </c>
      <c r="J17" s="9">
        <v>260.4735883424408</v>
      </c>
    </row>
    <row r="18" spans="1:10" ht="14.25">
      <c r="A18" s="10" t="s">
        <v>16</v>
      </c>
      <c r="B18" s="3">
        <v>1075</v>
      </c>
      <c r="C18" s="3">
        <v>38</v>
      </c>
      <c r="D18" s="3">
        <v>1113</v>
      </c>
      <c r="E18" s="3">
        <v>1581</v>
      </c>
      <c r="F18" s="3">
        <v>32</v>
      </c>
      <c r="G18" s="3">
        <v>1613</v>
      </c>
      <c r="H18" s="4">
        <v>47.06976744186046</v>
      </c>
      <c r="I18" s="4">
        <v>-15.789473684210526</v>
      </c>
      <c r="J18" s="5">
        <v>44.923629829290206</v>
      </c>
    </row>
    <row r="19" spans="1:10" ht="14.25">
      <c r="A19" s="6" t="s">
        <v>17</v>
      </c>
      <c r="B19" s="7">
        <v>618</v>
      </c>
      <c r="C19" s="7">
        <v>84</v>
      </c>
      <c r="D19" s="7">
        <v>702</v>
      </c>
      <c r="E19" s="7">
        <v>759</v>
      </c>
      <c r="F19" s="7">
        <v>47</v>
      </c>
      <c r="G19" s="7">
        <v>806</v>
      </c>
      <c r="H19" s="8">
        <v>22.815533980582526</v>
      </c>
      <c r="I19" s="8">
        <v>-44.047619047619044</v>
      </c>
      <c r="J19" s="9">
        <v>14.814814814814813</v>
      </c>
    </row>
    <row r="20" spans="1:10" ht="14.25">
      <c r="A20" s="10" t="s">
        <v>73</v>
      </c>
      <c r="B20" s="3">
        <v>26725</v>
      </c>
      <c r="C20" s="3">
        <v>0</v>
      </c>
      <c r="D20" s="3">
        <v>26725</v>
      </c>
      <c r="E20" s="3">
        <v>29954</v>
      </c>
      <c r="F20" s="3">
        <v>0</v>
      </c>
      <c r="G20" s="3">
        <v>29954</v>
      </c>
      <c r="H20" s="4">
        <v>12.082319925163706</v>
      </c>
      <c r="I20" s="4">
        <v>0</v>
      </c>
      <c r="J20" s="5">
        <v>12.082319925163706</v>
      </c>
    </row>
    <row r="21" spans="1:10" ht="14.25">
      <c r="A21" s="6" t="s">
        <v>18</v>
      </c>
      <c r="B21" s="7">
        <v>20354</v>
      </c>
      <c r="C21" s="7">
        <v>118</v>
      </c>
      <c r="D21" s="7">
        <v>20472</v>
      </c>
      <c r="E21" s="7">
        <v>17314</v>
      </c>
      <c r="F21" s="7">
        <v>201</v>
      </c>
      <c r="G21" s="7">
        <v>17515</v>
      </c>
      <c r="H21" s="8">
        <v>-14.935639186400707</v>
      </c>
      <c r="I21" s="8">
        <v>70.33898305084746</v>
      </c>
      <c r="J21" s="9">
        <v>-14.444118796404846</v>
      </c>
    </row>
    <row r="22" spans="1:10" ht="14.25">
      <c r="A22" s="10" t="s">
        <v>19</v>
      </c>
      <c r="B22" s="3">
        <v>201</v>
      </c>
      <c r="C22" s="3">
        <v>0</v>
      </c>
      <c r="D22" s="3">
        <v>201</v>
      </c>
      <c r="E22" s="3">
        <v>121</v>
      </c>
      <c r="F22" s="3">
        <v>0</v>
      </c>
      <c r="G22" s="3">
        <v>121</v>
      </c>
      <c r="H22" s="4">
        <v>-39.800995024875625</v>
      </c>
      <c r="I22" s="4">
        <v>0</v>
      </c>
      <c r="J22" s="5">
        <v>-39.800995024875625</v>
      </c>
    </row>
    <row r="23" spans="1:10" ht="14.25">
      <c r="A23" s="6" t="s">
        <v>20</v>
      </c>
      <c r="B23" s="7">
        <v>2077</v>
      </c>
      <c r="C23" s="7">
        <v>2</v>
      </c>
      <c r="D23" s="7">
        <v>2079</v>
      </c>
      <c r="E23" s="7">
        <v>2532</v>
      </c>
      <c r="F23" s="7">
        <v>14</v>
      </c>
      <c r="G23" s="7">
        <v>2546</v>
      </c>
      <c r="H23" s="8">
        <v>21.906596051998072</v>
      </c>
      <c r="I23" s="8">
        <v>600</v>
      </c>
      <c r="J23" s="9">
        <v>22.46272246272246</v>
      </c>
    </row>
    <row r="24" spans="1:10" ht="14.25">
      <c r="A24" s="10" t="s">
        <v>21</v>
      </c>
      <c r="B24" s="3">
        <v>770</v>
      </c>
      <c r="C24" s="3">
        <v>3</v>
      </c>
      <c r="D24" s="3">
        <v>773</v>
      </c>
      <c r="E24" s="3">
        <v>1078</v>
      </c>
      <c r="F24" s="3">
        <v>0</v>
      </c>
      <c r="G24" s="3">
        <v>1078</v>
      </c>
      <c r="H24" s="4">
        <v>40</v>
      </c>
      <c r="I24" s="4">
        <v>-100</v>
      </c>
      <c r="J24" s="5">
        <v>39.45666235446313</v>
      </c>
    </row>
    <row r="25" spans="1:10" ht="14.25">
      <c r="A25" s="6" t="s">
        <v>22</v>
      </c>
      <c r="B25" s="7">
        <v>13502</v>
      </c>
      <c r="C25" s="7">
        <v>175</v>
      </c>
      <c r="D25" s="7">
        <v>13677</v>
      </c>
      <c r="E25" s="7">
        <v>12696</v>
      </c>
      <c r="F25" s="7">
        <v>208</v>
      </c>
      <c r="G25" s="7">
        <v>12904</v>
      </c>
      <c r="H25" s="8">
        <v>-5.969486002073767</v>
      </c>
      <c r="I25" s="8">
        <v>18.857142857142858</v>
      </c>
      <c r="J25" s="9">
        <v>-5.651824230459896</v>
      </c>
    </row>
    <row r="26" spans="1:10" ht="14.25">
      <c r="A26" s="10" t="s">
        <v>23</v>
      </c>
      <c r="B26" s="3">
        <v>4858</v>
      </c>
      <c r="C26" s="3">
        <v>35</v>
      </c>
      <c r="D26" s="3">
        <v>4893</v>
      </c>
      <c r="E26" s="3">
        <v>4884</v>
      </c>
      <c r="F26" s="3">
        <v>34</v>
      </c>
      <c r="G26" s="3">
        <v>4918</v>
      </c>
      <c r="H26" s="4">
        <v>0.5351996706463565</v>
      </c>
      <c r="I26" s="4">
        <v>-2.857142857142857</v>
      </c>
      <c r="J26" s="5">
        <v>0.5109339873288371</v>
      </c>
    </row>
    <row r="27" spans="1:10" ht="14.25">
      <c r="A27" s="6" t="s">
        <v>24</v>
      </c>
      <c r="B27" s="7">
        <v>68</v>
      </c>
      <c r="C27" s="7">
        <v>0</v>
      </c>
      <c r="D27" s="7">
        <v>68</v>
      </c>
      <c r="E27" s="7">
        <v>99</v>
      </c>
      <c r="F27" s="7">
        <v>0</v>
      </c>
      <c r="G27" s="7">
        <v>99</v>
      </c>
      <c r="H27" s="8">
        <v>45.588235294117645</v>
      </c>
      <c r="I27" s="8">
        <v>0</v>
      </c>
      <c r="J27" s="9">
        <v>45.588235294117645</v>
      </c>
    </row>
    <row r="28" spans="1:10" ht="14.25">
      <c r="A28" s="10" t="s">
        <v>25</v>
      </c>
      <c r="B28" s="3">
        <v>3823</v>
      </c>
      <c r="C28" s="3">
        <v>266</v>
      </c>
      <c r="D28" s="3">
        <v>4089</v>
      </c>
      <c r="E28" s="3">
        <v>3779</v>
      </c>
      <c r="F28" s="3">
        <v>294</v>
      </c>
      <c r="G28" s="3">
        <v>4073</v>
      </c>
      <c r="H28" s="4">
        <v>-1.150928590112477</v>
      </c>
      <c r="I28" s="4">
        <v>10.526315789473683</v>
      </c>
      <c r="J28" s="5">
        <v>-0.3912937148447053</v>
      </c>
    </row>
    <row r="29" spans="1:10" ht="14.25">
      <c r="A29" s="6" t="s">
        <v>26</v>
      </c>
      <c r="B29" s="7">
        <v>7278</v>
      </c>
      <c r="C29" s="7">
        <v>696</v>
      </c>
      <c r="D29" s="7">
        <v>7974</v>
      </c>
      <c r="E29" s="7">
        <v>9361</v>
      </c>
      <c r="F29" s="7">
        <v>731</v>
      </c>
      <c r="G29" s="7">
        <v>10092</v>
      </c>
      <c r="H29" s="8">
        <v>28.620500137400384</v>
      </c>
      <c r="I29" s="8">
        <v>5.028735632183908</v>
      </c>
      <c r="J29" s="9">
        <v>26.56132430398796</v>
      </c>
    </row>
    <row r="30" spans="1:10" ht="14.25">
      <c r="A30" s="10" t="s">
        <v>27</v>
      </c>
      <c r="B30" s="3">
        <v>4585</v>
      </c>
      <c r="C30" s="3">
        <v>386</v>
      </c>
      <c r="D30" s="3">
        <v>4971</v>
      </c>
      <c r="E30" s="3">
        <v>5526</v>
      </c>
      <c r="F30" s="3">
        <v>398</v>
      </c>
      <c r="G30" s="3">
        <v>5924</v>
      </c>
      <c r="H30" s="4">
        <v>20.523446019629226</v>
      </c>
      <c r="I30" s="4">
        <v>3.1088082901554404</v>
      </c>
      <c r="J30" s="5">
        <v>19.171192918929794</v>
      </c>
    </row>
    <row r="31" spans="1:10" ht="14.25">
      <c r="A31" s="6" t="s">
        <v>64</v>
      </c>
      <c r="B31" s="7">
        <v>1725</v>
      </c>
      <c r="C31" s="7">
        <v>87</v>
      </c>
      <c r="D31" s="7">
        <v>1812</v>
      </c>
      <c r="E31" s="7">
        <v>2380</v>
      </c>
      <c r="F31" s="7">
        <v>8</v>
      </c>
      <c r="G31" s="7">
        <v>2388</v>
      </c>
      <c r="H31" s="8">
        <v>37.971014492753625</v>
      </c>
      <c r="I31" s="8">
        <v>-90.80459770114942</v>
      </c>
      <c r="J31" s="9">
        <v>31.788079470198678</v>
      </c>
    </row>
    <row r="32" spans="1:10" ht="14.25">
      <c r="A32" s="10" t="s">
        <v>74</v>
      </c>
      <c r="B32" s="3">
        <v>3098</v>
      </c>
      <c r="C32" s="3">
        <v>721</v>
      </c>
      <c r="D32" s="3">
        <v>3819</v>
      </c>
      <c r="E32" s="3">
        <v>3738</v>
      </c>
      <c r="F32" s="3">
        <v>552</v>
      </c>
      <c r="G32" s="3">
        <v>4290</v>
      </c>
      <c r="H32" s="4">
        <v>20.65848934796643</v>
      </c>
      <c r="I32" s="4">
        <v>-23.43966712898752</v>
      </c>
      <c r="J32" s="5">
        <v>12.333071484681854</v>
      </c>
    </row>
    <row r="33" spans="1:10" ht="14.25">
      <c r="A33" s="6" t="s">
        <v>60</v>
      </c>
      <c r="B33" s="7">
        <v>1462</v>
      </c>
      <c r="C33" s="7">
        <v>0</v>
      </c>
      <c r="D33" s="7">
        <v>1462</v>
      </c>
      <c r="E33" s="7">
        <v>1342</v>
      </c>
      <c r="F33" s="7">
        <v>0</v>
      </c>
      <c r="G33" s="7">
        <v>1342</v>
      </c>
      <c r="H33" s="8">
        <v>-8.207934336525307</v>
      </c>
      <c r="I33" s="8">
        <v>0</v>
      </c>
      <c r="J33" s="9">
        <v>-8.207934336525307</v>
      </c>
    </row>
    <row r="34" spans="1:10" ht="14.25">
      <c r="A34" s="10" t="s">
        <v>28</v>
      </c>
      <c r="B34" s="3">
        <v>5421</v>
      </c>
      <c r="C34" s="3">
        <v>898</v>
      </c>
      <c r="D34" s="3">
        <v>6319</v>
      </c>
      <c r="E34" s="3">
        <v>3831</v>
      </c>
      <c r="F34" s="3">
        <v>161</v>
      </c>
      <c r="G34" s="3">
        <v>3992</v>
      </c>
      <c r="H34" s="4">
        <v>-29.33038184836746</v>
      </c>
      <c r="I34" s="4">
        <v>-82.07126948775056</v>
      </c>
      <c r="J34" s="5">
        <v>-36.82544706440893</v>
      </c>
    </row>
    <row r="35" spans="1:10" ht="14.25">
      <c r="A35" s="6" t="s">
        <v>59</v>
      </c>
      <c r="B35" s="7">
        <v>1749</v>
      </c>
      <c r="C35" s="7">
        <v>47</v>
      </c>
      <c r="D35" s="7">
        <v>1796</v>
      </c>
      <c r="E35" s="7">
        <v>2421</v>
      </c>
      <c r="F35" s="7">
        <v>24</v>
      </c>
      <c r="G35" s="7">
        <v>2445</v>
      </c>
      <c r="H35" s="8">
        <v>38.42195540308747</v>
      </c>
      <c r="I35" s="8">
        <v>-48.93617021276596</v>
      </c>
      <c r="J35" s="9">
        <v>36.1358574610245</v>
      </c>
    </row>
    <row r="36" spans="1:10" ht="14.25">
      <c r="A36" s="10" t="s">
        <v>29</v>
      </c>
      <c r="B36" s="3">
        <v>24257</v>
      </c>
      <c r="C36" s="3">
        <v>162</v>
      </c>
      <c r="D36" s="3">
        <v>24419</v>
      </c>
      <c r="E36" s="3">
        <v>18597</v>
      </c>
      <c r="F36" s="3">
        <v>195</v>
      </c>
      <c r="G36" s="3">
        <v>18792</v>
      </c>
      <c r="H36" s="4">
        <v>-23.333470750711136</v>
      </c>
      <c r="I36" s="4">
        <v>20.37037037037037</v>
      </c>
      <c r="J36" s="5">
        <v>-23.043531676153815</v>
      </c>
    </row>
    <row r="37" spans="1:10" ht="14.25">
      <c r="A37" s="6" t="s">
        <v>30</v>
      </c>
      <c r="B37" s="7">
        <v>1469</v>
      </c>
      <c r="C37" s="7">
        <v>27</v>
      </c>
      <c r="D37" s="7">
        <v>1496</v>
      </c>
      <c r="E37" s="7">
        <v>3308</v>
      </c>
      <c r="F37" s="7">
        <v>104</v>
      </c>
      <c r="G37" s="7">
        <v>3412</v>
      </c>
      <c r="H37" s="8">
        <v>125.18720217835262</v>
      </c>
      <c r="I37" s="8">
        <v>285.18518518518516</v>
      </c>
      <c r="J37" s="9">
        <v>128.07486631016042</v>
      </c>
    </row>
    <row r="38" spans="1:10" ht="14.25">
      <c r="A38" s="10" t="s">
        <v>31</v>
      </c>
      <c r="B38" s="3">
        <v>2382</v>
      </c>
      <c r="C38" s="3">
        <v>4</v>
      </c>
      <c r="D38" s="3">
        <v>2386</v>
      </c>
      <c r="E38" s="3">
        <v>2760</v>
      </c>
      <c r="F38" s="3">
        <v>8</v>
      </c>
      <c r="G38" s="3">
        <v>2768</v>
      </c>
      <c r="H38" s="4">
        <v>15.869017632241814</v>
      </c>
      <c r="I38" s="4">
        <v>100</v>
      </c>
      <c r="J38" s="5">
        <v>16.01005867560771</v>
      </c>
    </row>
    <row r="39" spans="1:10" ht="14.25">
      <c r="A39" s="6" t="s">
        <v>32</v>
      </c>
      <c r="B39" s="7">
        <v>546</v>
      </c>
      <c r="C39" s="7">
        <v>7</v>
      </c>
      <c r="D39" s="7">
        <v>553</v>
      </c>
      <c r="E39" s="7">
        <v>672</v>
      </c>
      <c r="F39" s="7">
        <v>19</v>
      </c>
      <c r="G39" s="7">
        <v>691</v>
      </c>
      <c r="H39" s="8">
        <v>23.076923076923077</v>
      </c>
      <c r="I39" s="8">
        <v>171.42857142857142</v>
      </c>
      <c r="J39" s="9">
        <v>24.95479204339964</v>
      </c>
    </row>
    <row r="40" spans="1:10" ht="14.25">
      <c r="A40" s="10" t="s">
        <v>33</v>
      </c>
      <c r="B40" s="3">
        <v>8848</v>
      </c>
      <c r="C40" s="3">
        <v>3802</v>
      </c>
      <c r="D40" s="3">
        <v>12650</v>
      </c>
      <c r="E40" s="3">
        <v>9897</v>
      </c>
      <c r="F40" s="3">
        <v>2523</v>
      </c>
      <c r="G40" s="3">
        <v>12420</v>
      </c>
      <c r="H40" s="4">
        <v>11.855786618444847</v>
      </c>
      <c r="I40" s="4">
        <v>-33.64018937401368</v>
      </c>
      <c r="J40" s="5">
        <v>-1.8181818181818181</v>
      </c>
    </row>
    <row r="41" spans="1:10" ht="14.25">
      <c r="A41" s="6" t="s">
        <v>34</v>
      </c>
      <c r="B41" s="7">
        <v>1449</v>
      </c>
      <c r="C41" s="7">
        <v>41</v>
      </c>
      <c r="D41" s="7">
        <v>1490</v>
      </c>
      <c r="E41" s="7">
        <v>760</v>
      </c>
      <c r="F41" s="7">
        <v>33</v>
      </c>
      <c r="G41" s="7">
        <v>793</v>
      </c>
      <c r="H41" s="8">
        <v>-47.550034506556244</v>
      </c>
      <c r="I41" s="8">
        <v>-19.51219512195122</v>
      </c>
      <c r="J41" s="9">
        <v>-46.77852348993289</v>
      </c>
    </row>
    <row r="42" spans="1:10" ht="14.25">
      <c r="A42" s="10" t="s">
        <v>35</v>
      </c>
      <c r="B42" s="3">
        <v>4678</v>
      </c>
      <c r="C42" s="3">
        <v>1125</v>
      </c>
      <c r="D42" s="3">
        <v>5803</v>
      </c>
      <c r="E42" s="3">
        <v>4547</v>
      </c>
      <c r="F42" s="3">
        <v>948</v>
      </c>
      <c r="G42" s="3">
        <v>5495</v>
      </c>
      <c r="H42" s="4">
        <v>-2.8003420265070544</v>
      </c>
      <c r="I42" s="4">
        <v>-15.733333333333333</v>
      </c>
      <c r="J42" s="5">
        <v>-5.307599517490953</v>
      </c>
    </row>
    <row r="43" spans="1:10" ht="14.25">
      <c r="A43" s="6" t="s">
        <v>36</v>
      </c>
      <c r="B43" s="7">
        <v>3776</v>
      </c>
      <c r="C43" s="7">
        <v>130</v>
      </c>
      <c r="D43" s="7">
        <v>3906</v>
      </c>
      <c r="E43" s="7">
        <v>4569</v>
      </c>
      <c r="F43" s="7">
        <v>46</v>
      </c>
      <c r="G43" s="7">
        <v>4615</v>
      </c>
      <c r="H43" s="8">
        <v>21.0010593220339</v>
      </c>
      <c r="I43" s="8">
        <v>-64.61538461538461</v>
      </c>
      <c r="J43" s="9">
        <v>18.151561699948797</v>
      </c>
    </row>
    <row r="44" spans="1:10" ht="14.25">
      <c r="A44" s="10" t="s">
        <v>66</v>
      </c>
      <c r="B44" s="3">
        <v>3005</v>
      </c>
      <c r="C44" s="3">
        <v>8</v>
      </c>
      <c r="D44" s="3">
        <v>3013</v>
      </c>
      <c r="E44" s="3">
        <v>3559</v>
      </c>
      <c r="F44" s="3">
        <v>27</v>
      </c>
      <c r="G44" s="3">
        <v>3586</v>
      </c>
      <c r="H44" s="4">
        <v>18.435940099833612</v>
      </c>
      <c r="I44" s="4">
        <v>237.5</v>
      </c>
      <c r="J44" s="5">
        <v>19.017590441420513</v>
      </c>
    </row>
    <row r="45" spans="1:10" ht="14.25">
      <c r="A45" s="6" t="s">
        <v>67</v>
      </c>
      <c r="B45" s="7">
        <v>1905</v>
      </c>
      <c r="C45" s="7">
        <v>3</v>
      </c>
      <c r="D45" s="7">
        <v>1908</v>
      </c>
      <c r="E45" s="7">
        <v>2400</v>
      </c>
      <c r="F45" s="7">
        <v>15</v>
      </c>
      <c r="G45" s="7">
        <v>2415</v>
      </c>
      <c r="H45" s="8">
        <v>25.984251968503933</v>
      </c>
      <c r="I45" s="8">
        <v>400</v>
      </c>
      <c r="J45" s="9">
        <v>26.572327044025158</v>
      </c>
    </row>
    <row r="46" spans="1:10" ht="14.25">
      <c r="A46" s="10" t="s">
        <v>37</v>
      </c>
      <c r="B46" s="3">
        <v>11158</v>
      </c>
      <c r="C46" s="3">
        <v>181</v>
      </c>
      <c r="D46" s="3">
        <v>11339</v>
      </c>
      <c r="E46" s="3">
        <v>9398</v>
      </c>
      <c r="F46" s="3">
        <v>216</v>
      </c>
      <c r="G46" s="3">
        <v>9614</v>
      </c>
      <c r="H46" s="4">
        <v>-15.773436099659438</v>
      </c>
      <c r="I46" s="4">
        <v>19.337016574585636</v>
      </c>
      <c r="J46" s="5">
        <v>-15.212981744421908</v>
      </c>
    </row>
    <row r="47" spans="1:10" ht="14.25">
      <c r="A47" s="6" t="s">
        <v>38</v>
      </c>
      <c r="B47" s="7">
        <v>4713</v>
      </c>
      <c r="C47" s="7">
        <v>164</v>
      </c>
      <c r="D47" s="7">
        <v>4877</v>
      </c>
      <c r="E47" s="7">
        <v>5521</v>
      </c>
      <c r="F47" s="7">
        <v>209</v>
      </c>
      <c r="G47" s="7">
        <v>5730</v>
      </c>
      <c r="H47" s="8">
        <v>17.14406959473796</v>
      </c>
      <c r="I47" s="8">
        <v>27.439024390243905</v>
      </c>
      <c r="J47" s="9">
        <v>17.490260405987286</v>
      </c>
    </row>
    <row r="48" spans="1:10" ht="14.25">
      <c r="A48" s="10" t="s">
        <v>68</v>
      </c>
      <c r="B48" s="3">
        <v>2124</v>
      </c>
      <c r="C48" s="3">
        <v>20</v>
      </c>
      <c r="D48" s="3">
        <v>2144</v>
      </c>
      <c r="E48" s="3">
        <v>5502</v>
      </c>
      <c r="F48" s="3">
        <v>94</v>
      </c>
      <c r="G48" s="3">
        <v>5596</v>
      </c>
      <c r="H48" s="4">
        <v>159.03954802259886</v>
      </c>
      <c r="I48" s="4">
        <v>370</v>
      </c>
      <c r="J48" s="5">
        <v>161.00746268656715</v>
      </c>
    </row>
    <row r="49" spans="1:10" ht="14.25">
      <c r="A49" s="6" t="s">
        <v>39</v>
      </c>
      <c r="B49" s="7">
        <v>9482</v>
      </c>
      <c r="C49" s="7">
        <v>1267</v>
      </c>
      <c r="D49" s="7">
        <v>10749</v>
      </c>
      <c r="E49" s="7">
        <v>9903</v>
      </c>
      <c r="F49" s="7">
        <v>1114</v>
      </c>
      <c r="G49" s="7">
        <v>11017</v>
      </c>
      <c r="H49" s="8">
        <v>4.4399915629614</v>
      </c>
      <c r="I49" s="8">
        <v>-12.075769534333071</v>
      </c>
      <c r="J49" s="9">
        <v>2.4932551865289794</v>
      </c>
    </row>
    <row r="50" spans="1:10" ht="14.25">
      <c r="A50" s="10" t="s">
        <v>40</v>
      </c>
      <c r="B50" s="3">
        <v>404</v>
      </c>
      <c r="C50" s="3">
        <v>0</v>
      </c>
      <c r="D50" s="3">
        <v>404</v>
      </c>
      <c r="E50" s="3">
        <v>462</v>
      </c>
      <c r="F50" s="3">
        <v>0</v>
      </c>
      <c r="G50" s="3">
        <v>462</v>
      </c>
      <c r="H50" s="4">
        <v>14.356435643564355</v>
      </c>
      <c r="I50" s="4">
        <v>0</v>
      </c>
      <c r="J50" s="5">
        <v>14.356435643564355</v>
      </c>
    </row>
    <row r="51" spans="1:10" ht="14.25">
      <c r="A51" s="6" t="s">
        <v>41</v>
      </c>
      <c r="B51" s="7">
        <v>694</v>
      </c>
      <c r="C51" s="7">
        <v>5</v>
      </c>
      <c r="D51" s="7">
        <v>699</v>
      </c>
      <c r="E51" s="7">
        <v>832</v>
      </c>
      <c r="F51" s="7">
        <v>2</v>
      </c>
      <c r="G51" s="7">
        <v>834</v>
      </c>
      <c r="H51" s="8">
        <v>19.88472622478386</v>
      </c>
      <c r="I51" s="8">
        <v>-60</v>
      </c>
      <c r="J51" s="9">
        <v>19.313304721030043</v>
      </c>
    </row>
    <row r="52" spans="1:10" ht="14.25">
      <c r="A52" s="10" t="s">
        <v>42</v>
      </c>
      <c r="B52" s="3">
        <v>2307</v>
      </c>
      <c r="C52" s="3">
        <v>45</v>
      </c>
      <c r="D52" s="3">
        <v>2352</v>
      </c>
      <c r="E52" s="3">
        <v>2530</v>
      </c>
      <c r="F52" s="3">
        <v>45</v>
      </c>
      <c r="G52" s="3">
        <v>2575</v>
      </c>
      <c r="H52" s="4">
        <v>9.666233203294322</v>
      </c>
      <c r="I52" s="4">
        <v>0</v>
      </c>
      <c r="J52" s="5">
        <v>9.481292517006802</v>
      </c>
    </row>
    <row r="53" spans="1:10" ht="14.25">
      <c r="A53" s="6" t="s">
        <v>69</v>
      </c>
      <c r="B53" s="7">
        <v>4163</v>
      </c>
      <c r="C53" s="7">
        <v>14</v>
      </c>
      <c r="D53" s="7">
        <v>4177</v>
      </c>
      <c r="E53" s="7">
        <v>6136</v>
      </c>
      <c r="F53" s="7">
        <v>136</v>
      </c>
      <c r="G53" s="7">
        <v>6272</v>
      </c>
      <c r="H53" s="8">
        <v>47.393706461686286</v>
      </c>
      <c r="I53" s="8">
        <v>871.4285714285713</v>
      </c>
      <c r="J53" s="9">
        <v>50.15561407708881</v>
      </c>
    </row>
    <row r="54" spans="1:10" ht="14.25">
      <c r="A54" s="10" t="s">
        <v>43</v>
      </c>
      <c r="B54" s="3">
        <v>4076</v>
      </c>
      <c r="C54" s="3">
        <v>1</v>
      </c>
      <c r="D54" s="3">
        <v>4077</v>
      </c>
      <c r="E54" s="3">
        <v>4872</v>
      </c>
      <c r="F54" s="3">
        <v>1</v>
      </c>
      <c r="G54" s="3">
        <v>4873</v>
      </c>
      <c r="H54" s="4">
        <v>19.528949950932287</v>
      </c>
      <c r="I54" s="4">
        <v>0</v>
      </c>
      <c r="J54" s="5">
        <v>19.524159921510915</v>
      </c>
    </row>
    <row r="55" spans="1:10" ht="14.25">
      <c r="A55" s="6" t="s">
        <v>61</v>
      </c>
      <c r="B55" s="7">
        <v>18367</v>
      </c>
      <c r="C55" s="7">
        <v>616</v>
      </c>
      <c r="D55" s="7">
        <v>18983</v>
      </c>
      <c r="E55" s="7">
        <v>21227</v>
      </c>
      <c r="F55" s="7">
        <v>544</v>
      </c>
      <c r="G55" s="7">
        <v>21771</v>
      </c>
      <c r="H55" s="8">
        <v>15.57140523765449</v>
      </c>
      <c r="I55" s="8">
        <v>-11.688311688311687</v>
      </c>
      <c r="J55" s="9">
        <v>14.686825053995682</v>
      </c>
    </row>
    <row r="56" spans="1:10" ht="14.25">
      <c r="A56" s="10" t="s">
        <v>44</v>
      </c>
      <c r="B56" s="3">
        <v>800</v>
      </c>
      <c r="C56" s="3">
        <v>0</v>
      </c>
      <c r="D56" s="3">
        <v>800</v>
      </c>
      <c r="E56" s="3">
        <v>956</v>
      </c>
      <c r="F56" s="3">
        <v>19</v>
      </c>
      <c r="G56" s="3">
        <v>975</v>
      </c>
      <c r="H56" s="4">
        <v>19.5</v>
      </c>
      <c r="I56" s="4">
        <v>0</v>
      </c>
      <c r="J56" s="5">
        <v>21.875</v>
      </c>
    </row>
    <row r="57" spans="1:10" ht="14.25">
      <c r="A57" s="6" t="s">
        <v>45</v>
      </c>
      <c r="B57" s="7">
        <v>4372</v>
      </c>
      <c r="C57" s="7">
        <v>13</v>
      </c>
      <c r="D57" s="7">
        <v>4385</v>
      </c>
      <c r="E57" s="7">
        <v>4054</v>
      </c>
      <c r="F57" s="7">
        <v>2</v>
      </c>
      <c r="G57" s="7">
        <v>4056</v>
      </c>
      <c r="H57" s="8">
        <v>-7.2735590118938696</v>
      </c>
      <c r="I57" s="8">
        <v>-84.61538461538461</v>
      </c>
      <c r="J57" s="9">
        <v>-7.5028506271379705</v>
      </c>
    </row>
    <row r="58" spans="1:10" ht="14.25">
      <c r="A58" s="10" t="s">
        <v>46</v>
      </c>
      <c r="B58" s="3">
        <v>11288</v>
      </c>
      <c r="C58" s="3">
        <v>50</v>
      </c>
      <c r="D58" s="3">
        <v>11338</v>
      </c>
      <c r="E58" s="3">
        <v>13389</v>
      </c>
      <c r="F58" s="3">
        <v>46</v>
      </c>
      <c r="G58" s="3">
        <v>13435</v>
      </c>
      <c r="H58" s="4">
        <v>18.612686038270727</v>
      </c>
      <c r="I58" s="4">
        <v>-8</v>
      </c>
      <c r="J58" s="5">
        <v>18.49532545422473</v>
      </c>
    </row>
    <row r="59" spans="1:10" ht="14.25">
      <c r="A59" s="6" t="s">
        <v>75</v>
      </c>
      <c r="B59" s="7">
        <v>910</v>
      </c>
      <c r="C59" s="7">
        <v>244</v>
      </c>
      <c r="D59" s="7">
        <v>1154</v>
      </c>
      <c r="E59" s="7">
        <v>3637</v>
      </c>
      <c r="F59" s="7">
        <v>372</v>
      </c>
      <c r="G59" s="7">
        <v>4009</v>
      </c>
      <c r="H59" s="8">
        <v>299.6703296703297</v>
      </c>
      <c r="I59" s="8">
        <v>52.459016393442624</v>
      </c>
      <c r="J59" s="9">
        <v>247.40034662045062</v>
      </c>
    </row>
    <row r="60" spans="1:10" ht="14.25">
      <c r="A60" s="10" t="s">
        <v>76</v>
      </c>
      <c r="B60" s="3">
        <v>337</v>
      </c>
      <c r="C60" s="3">
        <v>487</v>
      </c>
      <c r="D60" s="3">
        <v>824</v>
      </c>
      <c r="E60" s="3">
        <v>357</v>
      </c>
      <c r="F60" s="3">
        <v>356</v>
      </c>
      <c r="G60" s="3">
        <v>713</v>
      </c>
      <c r="H60" s="4">
        <v>5.934718100890208</v>
      </c>
      <c r="I60" s="4">
        <v>-26.899383983572893</v>
      </c>
      <c r="J60" s="5">
        <v>-13.470873786407767</v>
      </c>
    </row>
    <row r="61" spans="1:11" ht="14.25">
      <c r="A61" s="11" t="s">
        <v>47</v>
      </c>
      <c r="B61" s="12">
        <f>B62-SUM(B6+B10+B20+B32+B59+B60+B5)</f>
        <v>403311</v>
      </c>
      <c r="C61" s="12">
        <f>C62-SUM(C6+C10+C20+C32+C59+C60+C5)</f>
        <v>225814</v>
      </c>
      <c r="D61" s="12">
        <f>D62-SUM(D6+D10+D20+D32+D59+D60+D5)</f>
        <v>629125</v>
      </c>
      <c r="E61" s="12">
        <f>E62-SUM(E6+E10+E20+E32+E59+E60+E5)</f>
        <v>445279</v>
      </c>
      <c r="F61" s="12">
        <f>F62-SUM(F6+F10+F20+F32+F59+F60+F5)</f>
        <v>251180</v>
      </c>
      <c r="G61" s="12">
        <f>G62-SUM(G6+G10+G20+G32+G59+G60+G5)</f>
        <v>696459</v>
      </c>
      <c r="H61" s="13">
        <f>+_xlfn.IFERROR(((E61-B61)/B61)*100,0)</f>
        <v>10.405865448747988</v>
      </c>
      <c r="I61" s="13">
        <f>+_xlfn.IFERROR(((F61-C61)/C61)*100,0)</f>
        <v>11.23313877793228</v>
      </c>
      <c r="J61" s="35">
        <f>+_xlfn.IFERROR(((G61-D61)/D61)*100,0)</f>
        <v>10.702801510033776</v>
      </c>
      <c r="K61" s="36"/>
    </row>
    <row r="62" spans="1:10" ht="14.25">
      <c r="A62" s="14" t="s">
        <v>48</v>
      </c>
      <c r="B62" s="15">
        <f>SUM(B4:B60)</f>
        <v>592921</v>
      </c>
      <c r="C62" s="15">
        <f>SUM(C4:C60)</f>
        <v>536145</v>
      </c>
      <c r="D62" s="15">
        <f>SUM(D4:D60)</f>
        <v>1129066</v>
      </c>
      <c r="E62" s="15">
        <f>SUM(E4:E60)</f>
        <v>665264</v>
      </c>
      <c r="F62" s="15">
        <f>SUM(F4:F60)</f>
        <v>628020</v>
      </c>
      <c r="G62" s="15">
        <f>SUM(G4:G60)</f>
        <v>1293284</v>
      </c>
      <c r="H62" s="16">
        <f>+_xlfn.IFERROR(((E62-B62)/B62)*100,0)</f>
        <v>12.201119542063783</v>
      </c>
      <c r="I62" s="16">
        <f>+_xlfn.IFERROR(((F62-C62)/C62)*100,0)</f>
        <v>17.13622247712839</v>
      </c>
      <c r="J62" s="17">
        <f>+_xlfn.IFERROR(((G62-D62)/D62)*100,0)</f>
        <v>14.544588181736055</v>
      </c>
    </row>
    <row r="63" spans="1:10" ht="15" thickBot="1">
      <c r="A63" s="18" t="s">
        <v>49</v>
      </c>
      <c r="B63" s="19"/>
      <c r="C63" s="19"/>
      <c r="D63" s="19">
        <v>284452</v>
      </c>
      <c r="E63" s="19"/>
      <c r="F63" s="19"/>
      <c r="G63" s="19">
        <v>359179</v>
      </c>
      <c r="H63" s="69">
        <f>+_xlfn.IFERROR(((G63-D63)/D63)*100,0)</f>
        <v>26.270513126995066</v>
      </c>
      <c r="I63" s="69"/>
      <c r="J63" s="70"/>
    </row>
    <row r="64" spans="1:10" ht="14.25">
      <c r="A64" s="14" t="s">
        <v>50</v>
      </c>
      <c r="B64" s="34"/>
      <c r="C64" s="34"/>
      <c r="D64" s="34">
        <f>+D62+D63</f>
        <v>1413518</v>
      </c>
      <c r="E64" s="34"/>
      <c r="F64" s="34"/>
      <c r="G64" s="34">
        <f>+G62+G63</f>
        <v>1652463</v>
      </c>
      <c r="H64" s="71">
        <f>+_xlfn.IFERROR(((G64-D64)/D64)*100,0)</f>
        <v>16.904277129827847</v>
      </c>
      <c r="I64" s="71"/>
      <c r="J64" s="72"/>
    </row>
    <row r="65" spans="1:10" ht="14.25">
      <c r="A65" s="54"/>
      <c r="B65" s="55"/>
      <c r="C65" s="55"/>
      <c r="D65" s="55"/>
      <c r="E65" s="55"/>
      <c r="F65" s="55"/>
      <c r="G65" s="55"/>
      <c r="H65" s="55"/>
      <c r="I65" s="55"/>
      <c r="J65" s="56"/>
    </row>
    <row r="66" spans="1:10" ht="15" thickBot="1">
      <c r="A66" s="57"/>
      <c r="B66" s="58"/>
      <c r="C66" s="58"/>
      <c r="D66" s="58"/>
      <c r="E66" s="58"/>
      <c r="F66" s="58"/>
      <c r="G66" s="58"/>
      <c r="H66" s="58"/>
      <c r="I66" s="58"/>
      <c r="J66" s="59"/>
    </row>
    <row r="67" spans="1:10" ht="48.75" customHeight="1">
      <c r="A67" s="60" t="s">
        <v>62</v>
      </c>
      <c r="B67" s="60"/>
      <c r="C67" s="60"/>
      <c r="D67" s="60"/>
      <c r="E67" s="60"/>
      <c r="F67" s="60"/>
      <c r="G67" s="60"/>
      <c r="H67" s="60"/>
      <c r="I67" s="60"/>
      <c r="J67" s="60"/>
    </row>
    <row r="68" ht="14.25">
      <c r="A68" s="39" t="s">
        <v>63</v>
      </c>
    </row>
    <row r="69" spans="8:10" ht="14.25">
      <c r="H69" s="38"/>
      <c r="I69" s="38"/>
      <c r="J69" s="38"/>
    </row>
    <row r="70" spans="8:10" ht="14.25">
      <c r="H70" s="38"/>
      <c r="I70" s="38"/>
      <c r="J70" s="38"/>
    </row>
    <row r="71" spans="8:10" ht="14.25">
      <c r="H71" s="38"/>
      <c r="I71" s="38"/>
      <c r="J71" s="38"/>
    </row>
    <row r="72" spans="8:10" ht="14.25">
      <c r="H72" s="38"/>
      <c r="I72" s="38"/>
      <c r="J72" s="38"/>
    </row>
  </sheetData>
  <sheetProtection/>
  <mergeCells count="10">
    <mergeCell ref="A65:J65"/>
    <mergeCell ref="A66:J66"/>
    <mergeCell ref="A67:J67"/>
    <mergeCell ref="A1:J1"/>
    <mergeCell ref="A2:A3"/>
    <mergeCell ref="B2:D2"/>
    <mergeCell ref="E2:G2"/>
    <mergeCell ref="H2:J2"/>
    <mergeCell ref="H63:J63"/>
    <mergeCell ref="H64:J64"/>
  </mergeCells>
  <conditionalFormatting sqref="B4:J60">
    <cfRule type="cellIs" priority="1"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2" r:id="rId1"/>
</worksheet>
</file>

<file path=xl/worksheets/sheet3.xml><?xml version="1.0" encoding="utf-8"?>
<worksheet xmlns="http://schemas.openxmlformats.org/spreadsheetml/2006/main" xmlns:r="http://schemas.openxmlformats.org/officeDocument/2006/relationships">
  <sheetPr>
    <pageSetUpPr fitToPage="1"/>
  </sheetPr>
  <dimension ref="A1:J67"/>
  <sheetViews>
    <sheetView zoomScale="75" zoomScaleNormal="75" zoomScalePageLayoutView="0" workbookViewId="0" topLeftCell="A25">
      <selection activeCell="B4" sqref="B4:J60"/>
    </sheetView>
  </sheetViews>
  <sheetFormatPr defaultColWidth="9.140625" defaultRowHeight="15"/>
  <cols>
    <col min="1" max="1" width="34.00390625" style="0" bestFit="1" customWidth="1"/>
    <col min="2" max="10" width="14.28125" style="0" customWidth="1"/>
  </cols>
  <sheetData>
    <row r="1" spans="1:10" ht="24.75" customHeight="1">
      <c r="A1" s="61" t="s">
        <v>56</v>
      </c>
      <c r="B1" s="62"/>
      <c r="C1" s="62"/>
      <c r="D1" s="62"/>
      <c r="E1" s="62"/>
      <c r="F1" s="62"/>
      <c r="G1" s="62"/>
      <c r="H1" s="62"/>
      <c r="I1" s="62"/>
      <c r="J1" s="63"/>
    </row>
    <row r="2" spans="1:10" ht="27" customHeight="1">
      <c r="A2" s="75" t="s">
        <v>1</v>
      </c>
      <c r="B2" s="66" t="s">
        <v>87</v>
      </c>
      <c r="C2" s="66"/>
      <c r="D2" s="66"/>
      <c r="E2" s="66" t="s">
        <v>88</v>
      </c>
      <c r="F2" s="66"/>
      <c r="G2" s="66"/>
      <c r="H2" s="67" t="s">
        <v>65</v>
      </c>
      <c r="I2" s="67"/>
      <c r="J2" s="68"/>
    </row>
    <row r="3" spans="1:10" ht="14.25">
      <c r="A3" s="76"/>
      <c r="B3" s="1" t="s">
        <v>2</v>
      </c>
      <c r="C3" s="1" t="s">
        <v>3</v>
      </c>
      <c r="D3" s="1" t="s">
        <v>4</v>
      </c>
      <c r="E3" s="1" t="s">
        <v>2</v>
      </c>
      <c r="F3" s="1" t="s">
        <v>3</v>
      </c>
      <c r="G3" s="1" t="s">
        <v>4</v>
      </c>
      <c r="H3" s="1" t="s">
        <v>2</v>
      </c>
      <c r="I3" s="1" t="s">
        <v>3</v>
      </c>
      <c r="J3" s="2" t="s">
        <v>4</v>
      </c>
    </row>
    <row r="4" spans="1:10" ht="14.25">
      <c r="A4" s="10" t="s">
        <v>5</v>
      </c>
      <c r="B4" s="3">
        <v>3</v>
      </c>
      <c r="C4" s="3">
        <v>1319</v>
      </c>
      <c r="D4" s="3">
        <v>1322</v>
      </c>
      <c r="E4" s="3">
        <v>0</v>
      </c>
      <c r="F4" s="3">
        <v>0</v>
      </c>
      <c r="G4" s="3">
        <v>0</v>
      </c>
      <c r="H4" s="4">
        <v>-100</v>
      </c>
      <c r="I4" s="4">
        <v>-100</v>
      </c>
      <c r="J4" s="5">
        <v>-100</v>
      </c>
    </row>
    <row r="5" spans="1:10" ht="14.25">
      <c r="A5" s="6" t="s">
        <v>70</v>
      </c>
      <c r="B5" s="7">
        <v>80366</v>
      </c>
      <c r="C5" s="7">
        <v>225958</v>
      </c>
      <c r="D5" s="7">
        <v>306324</v>
      </c>
      <c r="E5" s="7">
        <v>95767</v>
      </c>
      <c r="F5" s="7">
        <v>278184</v>
      </c>
      <c r="G5" s="7">
        <v>373951</v>
      </c>
      <c r="H5" s="8">
        <v>19.163576636886244</v>
      </c>
      <c r="I5" s="8">
        <v>23.113144920737483</v>
      </c>
      <c r="J5" s="9">
        <v>22.076951201995275</v>
      </c>
    </row>
    <row r="6" spans="1:10" ht="14.25">
      <c r="A6" s="10" t="s">
        <v>71</v>
      </c>
      <c r="B6" s="3">
        <v>71138</v>
      </c>
      <c r="C6" s="3">
        <v>73963</v>
      </c>
      <c r="D6" s="3">
        <v>145101</v>
      </c>
      <c r="E6" s="3">
        <v>77555</v>
      </c>
      <c r="F6" s="3">
        <v>88092</v>
      </c>
      <c r="G6" s="3">
        <v>165647</v>
      </c>
      <c r="H6" s="4">
        <v>9.020495375186258</v>
      </c>
      <c r="I6" s="4">
        <v>19.102794640563523</v>
      </c>
      <c r="J6" s="5">
        <v>14.15979214478191</v>
      </c>
    </row>
    <row r="7" spans="1:10" ht="14.25">
      <c r="A7" s="6" t="s">
        <v>6</v>
      </c>
      <c r="B7" s="7">
        <v>33621</v>
      </c>
      <c r="C7" s="7">
        <v>11418</v>
      </c>
      <c r="D7" s="7">
        <v>45039</v>
      </c>
      <c r="E7" s="7">
        <v>45098</v>
      </c>
      <c r="F7" s="7">
        <v>14960</v>
      </c>
      <c r="G7" s="7">
        <v>60058</v>
      </c>
      <c r="H7" s="8">
        <v>34.136402843460935</v>
      </c>
      <c r="I7" s="8">
        <v>31.021194605009633</v>
      </c>
      <c r="J7" s="9">
        <v>33.34665512111725</v>
      </c>
    </row>
    <row r="8" spans="1:10" ht="14.25">
      <c r="A8" s="10" t="s">
        <v>7</v>
      </c>
      <c r="B8" s="3">
        <v>27392</v>
      </c>
      <c r="C8" s="3">
        <v>20788</v>
      </c>
      <c r="D8" s="3">
        <v>48180</v>
      </c>
      <c r="E8" s="3">
        <v>28549</v>
      </c>
      <c r="F8" s="3">
        <v>21822</v>
      </c>
      <c r="G8" s="3">
        <v>50371</v>
      </c>
      <c r="H8" s="4">
        <v>4.223860981308411</v>
      </c>
      <c r="I8" s="4">
        <v>4.974023475081777</v>
      </c>
      <c r="J8" s="5">
        <v>4.547530095475301</v>
      </c>
    </row>
    <row r="9" spans="1:10" ht="14.25">
      <c r="A9" s="6" t="s">
        <v>8</v>
      </c>
      <c r="B9" s="7">
        <v>25918</v>
      </c>
      <c r="C9" s="7">
        <v>119919</v>
      </c>
      <c r="D9" s="7">
        <v>145837</v>
      </c>
      <c r="E9" s="7">
        <v>29288</v>
      </c>
      <c r="F9" s="7">
        <v>143263</v>
      </c>
      <c r="G9" s="7">
        <v>172551</v>
      </c>
      <c r="H9" s="8">
        <v>13.002546492784935</v>
      </c>
      <c r="I9" s="8">
        <v>19.466473202745185</v>
      </c>
      <c r="J9" s="9">
        <v>18.317710868983866</v>
      </c>
    </row>
    <row r="10" spans="1:10" ht="14.25">
      <c r="A10" s="10" t="s">
        <v>72</v>
      </c>
      <c r="B10" s="3">
        <v>2272</v>
      </c>
      <c r="C10" s="3">
        <v>1670</v>
      </c>
      <c r="D10" s="3">
        <v>3942</v>
      </c>
      <c r="E10" s="3">
        <v>2757</v>
      </c>
      <c r="F10" s="3">
        <v>2019</v>
      </c>
      <c r="G10" s="3">
        <v>4776</v>
      </c>
      <c r="H10" s="4">
        <v>21.346830985915492</v>
      </c>
      <c r="I10" s="4">
        <v>20.898203592814372</v>
      </c>
      <c r="J10" s="5">
        <v>21.15677321156773</v>
      </c>
    </row>
    <row r="11" spans="1:10" ht="14.25">
      <c r="A11" s="6" t="s">
        <v>9</v>
      </c>
      <c r="B11" s="7">
        <v>7911</v>
      </c>
      <c r="C11" s="7">
        <v>15687</v>
      </c>
      <c r="D11" s="7">
        <v>23598</v>
      </c>
      <c r="E11" s="7">
        <v>9611</v>
      </c>
      <c r="F11" s="7">
        <v>17544</v>
      </c>
      <c r="G11" s="7">
        <v>27155</v>
      </c>
      <c r="H11" s="8">
        <v>21.48906585766654</v>
      </c>
      <c r="I11" s="8">
        <v>11.837827500478102</v>
      </c>
      <c r="J11" s="9">
        <v>15.07331129756759</v>
      </c>
    </row>
    <row r="12" spans="1:10" ht="14.25">
      <c r="A12" s="10" t="s">
        <v>10</v>
      </c>
      <c r="B12" s="3">
        <v>10266</v>
      </c>
      <c r="C12" s="3">
        <v>10813</v>
      </c>
      <c r="D12" s="3">
        <v>21079</v>
      </c>
      <c r="E12" s="3">
        <v>11660</v>
      </c>
      <c r="F12" s="3">
        <v>10248</v>
      </c>
      <c r="G12" s="3">
        <v>21908</v>
      </c>
      <c r="H12" s="4">
        <v>13.578803818429769</v>
      </c>
      <c r="I12" s="4">
        <v>-5.225191898640525</v>
      </c>
      <c r="J12" s="5">
        <v>3.932824137767446</v>
      </c>
    </row>
    <row r="13" spans="1:10" ht="14.25">
      <c r="A13" s="6" t="s">
        <v>11</v>
      </c>
      <c r="B13" s="7">
        <v>15088</v>
      </c>
      <c r="C13" s="7">
        <v>5664</v>
      </c>
      <c r="D13" s="7">
        <v>20752</v>
      </c>
      <c r="E13" s="7">
        <v>18009</v>
      </c>
      <c r="F13" s="7">
        <v>4984</v>
      </c>
      <c r="G13" s="7">
        <v>22993</v>
      </c>
      <c r="H13" s="8">
        <v>19.359756097560975</v>
      </c>
      <c r="I13" s="8">
        <v>-12.005649717514125</v>
      </c>
      <c r="J13" s="9">
        <v>10.798959136468774</v>
      </c>
    </row>
    <row r="14" spans="1:10" ht="14.25">
      <c r="A14" s="10" t="s">
        <v>12</v>
      </c>
      <c r="B14" s="3">
        <v>12075</v>
      </c>
      <c r="C14" s="3">
        <v>4828</v>
      </c>
      <c r="D14" s="3">
        <v>16903</v>
      </c>
      <c r="E14" s="3">
        <v>14018</v>
      </c>
      <c r="F14" s="3">
        <v>6158</v>
      </c>
      <c r="G14" s="3">
        <v>20176</v>
      </c>
      <c r="H14" s="4">
        <v>16.091097308488614</v>
      </c>
      <c r="I14" s="4">
        <v>27.54763877381939</v>
      </c>
      <c r="J14" s="5">
        <v>19.36342661066083</v>
      </c>
    </row>
    <row r="15" spans="1:10" ht="14.25">
      <c r="A15" s="6" t="s">
        <v>13</v>
      </c>
      <c r="B15" s="7">
        <v>3965</v>
      </c>
      <c r="C15" s="7">
        <v>41</v>
      </c>
      <c r="D15" s="7">
        <v>4006</v>
      </c>
      <c r="E15" s="7">
        <v>4786</v>
      </c>
      <c r="F15" s="7">
        <v>60</v>
      </c>
      <c r="G15" s="7">
        <v>4846</v>
      </c>
      <c r="H15" s="8">
        <v>20.706179066834803</v>
      </c>
      <c r="I15" s="8">
        <v>46.34146341463415</v>
      </c>
      <c r="J15" s="9">
        <v>20.96854717923115</v>
      </c>
    </row>
    <row r="16" spans="1:10" ht="14.25">
      <c r="A16" s="10" t="s">
        <v>14</v>
      </c>
      <c r="B16" s="3">
        <v>9568</v>
      </c>
      <c r="C16" s="3">
        <v>1832</v>
      </c>
      <c r="D16" s="3">
        <v>11400</v>
      </c>
      <c r="E16" s="3">
        <v>10439</v>
      </c>
      <c r="F16" s="3">
        <v>1691</v>
      </c>
      <c r="G16" s="3">
        <v>12130</v>
      </c>
      <c r="H16" s="4">
        <v>9.103260869565217</v>
      </c>
      <c r="I16" s="4">
        <v>-7.6965065502183405</v>
      </c>
      <c r="J16" s="5">
        <v>6.403508771929825</v>
      </c>
    </row>
    <row r="17" spans="1:10" ht="14.25">
      <c r="A17" s="6" t="s">
        <v>15</v>
      </c>
      <c r="B17" s="7">
        <v>954</v>
      </c>
      <c r="C17" s="7">
        <v>0</v>
      </c>
      <c r="D17" s="7">
        <v>954</v>
      </c>
      <c r="E17" s="7">
        <v>1537</v>
      </c>
      <c r="F17" s="7">
        <v>4</v>
      </c>
      <c r="G17" s="7">
        <v>1541</v>
      </c>
      <c r="H17" s="8">
        <v>61.111111111111114</v>
      </c>
      <c r="I17" s="8">
        <v>0</v>
      </c>
      <c r="J17" s="9">
        <v>61.530398322851156</v>
      </c>
    </row>
    <row r="18" spans="1:10" ht="14.25">
      <c r="A18" s="10" t="s">
        <v>16</v>
      </c>
      <c r="B18" s="3">
        <v>953</v>
      </c>
      <c r="C18" s="3">
        <v>17</v>
      </c>
      <c r="D18" s="3">
        <v>970</v>
      </c>
      <c r="E18" s="3">
        <v>1494</v>
      </c>
      <c r="F18" s="3">
        <v>14</v>
      </c>
      <c r="G18" s="3">
        <v>1508</v>
      </c>
      <c r="H18" s="4">
        <v>56.76810073452256</v>
      </c>
      <c r="I18" s="4">
        <v>-17.647058823529413</v>
      </c>
      <c r="J18" s="5">
        <v>55.4639175257732</v>
      </c>
    </row>
    <row r="19" spans="1:10" ht="14.25">
      <c r="A19" s="6" t="s">
        <v>17</v>
      </c>
      <c r="B19" s="7">
        <v>475</v>
      </c>
      <c r="C19" s="7">
        <v>49</v>
      </c>
      <c r="D19" s="7">
        <v>524</v>
      </c>
      <c r="E19" s="7">
        <v>669</v>
      </c>
      <c r="F19" s="7">
        <v>26</v>
      </c>
      <c r="G19" s="7">
        <v>695</v>
      </c>
      <c r="H19" s="8">
        <v>40.8421052631579</v>
      </c>
      <c r="I19" s="8">
        <v>-46.93877551020408</v>
      </c>
      <c r="J19" s="9">
        <v>32.63358778625955</v>
      </c>
    </row>
    <row r="20" spans="1:10" ht="14.25">
      <c r="A20" s="10" t="s">
        <v>73</v>
      </c>
      <c r="B20" s="3">
        <v>0</v>
      </c>
      <c r="C20" s="3">
        <v>0</v>
      </c>
      <c r="D20" s="3">
        <v>0</v>
      </c>
      <c r="E20" s="3">
        <v>0</v>
      </c>
      <c r="F20" s="3">
        <v>0</v>
      </c>
      <c r="G20" s="3">
        <v>0</v>
      </c>
      <c r="H20" s="4">
        <v>0</v>
      </c>
      <c r="I20" s="4">
        <v>0</v>
      </c>
      <c r="J20" s="5">
        <v>0</v>
      </c>
    </row>
    <row r="21" spans="1:10" ht="14.25">
      <c r="A21" s="6" t="s">
        <v>18</v>
      </c>
      <c r="B21" s="7">
        <v>1406</v>
      </c>
      <c r="C21" s="7">
        <v>80</v>
      </c>
      <c r="D21" s="7">
        <v>1486</v>
      </c>
      <c r="E21" s="7">
        <v>1491</v>
      </c>
      <c r="F21" s="7">
        <v>149</v>
      </c>
      <c r="G21" s="7">
        <v>1640</v>
      </c>
      <c r="H21" s="8">
        <v>6.0455192034139404</v>
      </c>
      <c r="I21" s="8">
        <v>86.25</v>
      </c>
      <c r="J21" s="9">
        <v>10.363391655450876</v>
      </c>
    </row>
    <row r="22" spans="1:10" ht="14.25">
      <c r="A22" s="10" t="s">
        <v>19</v>
      </c>
      <c r="B22" s="3">
        <v>0</v>
      </c>
      <c r="C22" s="3">
        <v>0</v>
      </c>
      <c r="D22" s="3">
        <v>0</v>
      </c>
      <c r="E22" s="3">
        <v>0</v>
      </c>
      <c r="F22" s="3">
        <v>0</v>
      </c>
      <c r="G22" s="3">
        <v>0</v>
      </c>
      <c r="H22" s="4">
        <v>0</v>
      </c>
      <c r="I22" s="4">
        <v>0</v>
      </c>
      <c r="J22" s="5">
        <v>0</v>
      </c>
    </row>
    <row r="23" spans="1:10" ht="14.25">
      <c r="A23" s="6" t="s">
        <v>20</v>
      </c>
      <c r="B23" s="7">
        <v>1906</v>
      </c>
      <c r="C23" s="7">
        <v>1</v>
      </c>
      <c r="D23" s="7">
        <v>1907</v>
      </c>
      <c r="E23" s="7">
        <v>2372</v>
      </c>
      <c r="F23" s="7">
        <v>9</v>
      </c>
      <c r="G23" s="7">
        <v>2381</v>
      </c>
      <c r="H23" s="8">
        <v>24.449108079748164</v>
      </c>
      <c r="I23" s="8">
        <v>800</v>
      </c>
      <c r="J23" s="9">
        <v>24.855794441531202</v>
      </c>
    </row>
    <row r="24" spans="1:10" ht="14.25">
      <c r="A24" s="10" t="s">
        <v>21</v>
      </c>
      <c r="B24" s="3">
        <v>703</v>
      </c>
      <c r="C24" s="3">
        <v>0</v>
      </c>
      <c r="D24" s="3">
        <v>703</v>
      </c>
      <c r="E24" s="3">
        <v>997</v>
      </c>
      <c r="F24" s="3">
        <v>0</v>
      </c>
      <c r="G24" s="3">
        <v>997</v>
      </c>
      <c r="H24" s="4">
        <v>41.82076813655761</v>
      </c>
      <c r="I24" s="4">
        <v>0</v>
      </c>
      <c r="J24" s="5">
        <v>41.82076813655761</v>
      </c>
    </row>
    <row r="25" spans="1:10" ht="14.25">
      <c r="A25" s="6" t="s">
        <v>22</v>
      </c>
      <c r="B25" s="7">
        <v>468</v>
      </c>
      <c r="C25" s="7">
        <v>84</v>
      </c>
      <c r="D25" s="7">
        <v>552</v>
      </c>
      <c r="E25" s="7">
        <v>785</v>
      </c>
      <c r="F25" s="7">
        <v>106</v>
      </c>
      <c r="G25" s="7">
        <v>891</v>
      </c>
      <c r="H25" s="8">
        <v>67.73504273504274</v>
      </c>
      <c r="I25" s="8">
        <v>26.190476190476193</v>
      </c>
      <c r="J25" s="9">
        <v>61.41304347826087</v>
      </c>
    </row>
    <row r="26" spans="1:10" ht="14.25">
      <c r="A26" s="10" t="s">
        <v>23</v>
      </c>
      <c r="B26" s="3">
        <v>737</v>
      </c>
      <c r="C26" s="3">
        <v>2</v>
      </c>
      <c r="D26" s="3">
        <v>739</v>
      </c>
      <c r="E26" s="3">
        <v>817</v>
      </c>
      <c r="F26" s="3">
        <v>5</v>
      </c>
      <c r="G26" s="3">
        <v>822</v>
      </c>
      <c r="H26" s="4">
        <v>10.854816824966079</v>
      </c>
      <c r="I26" s="4">
        <v>150</v>
      </c>
      <c r="J26" s="5">
        <v>11.231393775372124</v>
      </c>
    </row>
    <row r="27" spans="1:10" ht="14.25">
      <c r="A27" s="6" t="s">
        <v>24</v>
      </c>
      <c r="B27" s="7">
        <v>0</v>
      </c>
      <c r="C27" s="7">
        <v>0</v>
      </c>
      <c r="D27" s="7">
        <v>0</v>
      </c>
      <c r="E27" s="7">
        <v>0</v>
      </c>
      <c r="F27" s="7">
        <v>0</v>
      </c>
      <c r="G27" s="7">
        <v>0</v>
      </c>
      <c r="H27" s="8">
        <v>0</v>
      </c>
      <c r="I27" s="8">
        <v>0</v>
      </c>
      <c r="J27" s="9">
        <v>0</v>
      </c>
    </row>
    <row r="28" spans="1:10" ht="14.25">
      <c r="A28" s="10" t="s">
        <v>25</v>
      </c>
      <c r="B28" s="3">
        <v>2005</v>
      </c>
      <c r="C28" s="3">
        <v>240</v>
      </c>
      <c r="D28" s="3">
        <v>2245</v>
      </c>
      <c r="E28" s="3">
        <v>2186</v>
      </c>
      <c r="F28" s="3">
        <v>265</v>
      </c>
      <c r="G28" s="3">
        <v>2451</v>
      </c>
      <c r="H28" s="4">
        <v>9.027431421446384</v>
      </c>
      <c r="I28" s="4">
        <v>10.416666666666668</v>
      </c>
      <c r="J28" s="5">
        <v>9.175946547884188</v>
      </c>
    </row>
    <row r="29" spans="1:10" ht="14.25">
      <c r="A29" s="6" t="s">
        <v>26</v>
      </c>
      <c r="B29" s="7">
        <v>6837</v>
      </c>
      <c r="C29" s="7">
        <v>642</v>
      </c>
      <c r="D29" s="7">
        <v>7479</v>
      </c>
      <c r="E29" s="7">
        <v>8598</v>
      </c>
      <c r="F29" s="7">
        <v>642</v>
      </c>
      <c r="G29" s="7">
        <v>9240</v>
      </c>
      <c r="H29" s="8">
        <v>25.756910925844668</v>
      </c>
      <c r="I29" s="8">
        <v>0</v>
      </c>
      <c r="J29" s="9">
        <v>23.545928600080224</v>
      </c>
    </row>
    <row r="30" spans="1:10" ht="14.25">
      <c r="A30" s="10" t="s">
        <v>27</v>
      </c>
      <c r="B30" s="3">
        <v>2997</v>
      </c>
      <c r="C30" s="3">
        <v>367</v>
      </c>
      <c r="D30" s="3">
        <v>3364</v>
      </c>
      <c r="E30" s="3">
        <v>3848</v>
      </c>
      <c r="F30" s="3">
        <v>362</v>
      </c>
      <c r="G30" s="3">
        <v>4210</v>
      </c>
      <c r="H30" s="4">
        <v>28.39506172839506</v>
      </c>
      <c r="I30" s="4">
        <v>-1.3623978201634876</v>
      </c>
      <c r="J30" s="5">
        <v>25.148632580261594</v>
      </c>
    </row>
    <row r="31" spans="1:10" ht="14.25">
      <c r="A31" s="6" t="s">
        <v>64</v>
      </c>
      <c r="B31" s="7">
        <v>1517</v>
      </c>
      <c r="C31" s="7">
        <v>63</v>
      </c>
      <c r="D31" s="7">
        <v>1580</v>
      </c>
      <c r="E31" s="7">
        <v>2111</v>
      </c>
      <c r="F31" s="7">
        <v>5</v>
      </c>
      <c r="G31" s="7">
        <v>2116</v>
      </c>
      <c r="H31" s="8">
        <v>39.156229400131835</v>
      </c>
      <c r="I31" s="8">
        <v>-92.06349206349206</v>
      </c>
      <c r="J31" s="9">
        <v>33.92405063291139</v>
      </c>
    </row>
    <row r="32" spans="1:10" ht="14.25">
      <c r="A32" s="10" t="s">
        <v>74</v>
      </c>
      <c r="B32" s="3">
        <v>6</v>
      </c>
      <c r="C32" s="3">
        <v>683</v>
      </c>
      <c r="D32" s="3">
        <v>689</v>
      </c>
      <c r="E32" s="3">
        <v>2</v>
      </c>
      <c r="F32" s="3">
        <v>478</v>
      </c>
      <c r="G32" s="3">
        <v>480</v>
      </c>
      <c r="H32" s="4">
        <v>-66.66666666666666</v>
      </c>
      <c r="I32" s="4">
        <v>-30.01464128843338</v>
      </c>
      <c r="J32" s="5">
        <v>-30.333817126269956</v>
      </c>
    </row>
    <row r="33" spans="1:10" ht="14.25">
      <c r="A33" s="6" t="s">
        <v>60</v>
      </c>
      <c r="B33" s="7">
        <v>602</v>
      </c>
      <c r="C33" s="7">
        <v>0</v>
      </c>
      <c r="D33" s="7">
        <v>602</v>
      </c>
      <c r="E33" s="7">
        <v>862</v>
      </c>
      <c r="F33" s="7">
        <v>0</v>
      </c>
      <c r="G33" s="7">
        <v>862</v>
      </c>
      <c r="H33" s="8">
        <v>43.18936877076412</v>
      </c>
      <c r="I33" s="8">
        <v>0</v>
      </c>
      <c r="J33" s="9">
        <v>43.18936877076412</v>
      </c>
    </row>
    <row r="34" spans="1:10" ht="14.25">
      <c r="A34" s="10" t="s">
        <v>28</v>
      </c>
      <c r="B34" s="3">
        <v>4491</v>
      </c>
      <c r="C34" s="3">
        <v>843</v>
      </c>
      <c r="D34" s="3">
        <v>5334</v>
      </c>
      <c r="E34" s="3">
        <v>850</v>
      </c>
      <c r="F34" s="3">
        <v>114</v>
      </c>
      <c r="G34" s="3">
        <v>964</v>
      </c>
      <c r="H34" s="4">
        <v>-81.07325762636384</v>
      </c>
      <c r="I34" s="4">
        <v>-86.47686832740213</v>
      </c>
      <c r="J34" s="5">
        <v>-81.92725909261343</v>
      </c>
    </row>
    <row r="35" spans="1:10" ht="14.25">
      <c r="A35" s="6" t="s">
        <v>59</v>
      </c>
      <c r="B35" s="7">
        <v>1025</v>
      </c>
      <c r="C35" s="7">
        <v>21</v>
      </c>
      <c r="D35" s="7">
        <v>1046</v>
      </c>
      <c r="E35" s="7">
        <v>1754</v>
      </c>
      <c r="F35" s="7">
        <v>11</v>
      </c>
      <c r="G35" s="7">
        <v>1765</v>
      </c>
      <c r="H35" s="8">
        <v>71.1219512195122</v>
      </c>
      <c r="I35" s="8">
        <v>-47.61904761904761</v>
      </c>
      <c r="J35" s="9">
        <v>68.73804971319312</v>
      </c>
    </row>
    <row r="36" spans="1:10" ht="14.25">
      <c r="A36" s="10" t="s">
        <v>29</v>
      </c>
      <c r="B36" s="3">
        <v>291</v>
      </c>
      <c r="C36" s="3">
        <v>97</v>
      </c>
      <c r="D36" s="3">
        <v>388</v>
      </c>
      <c r="E36" s="3">
        <v>428</v>
      </c>
      <c r="F36" s="3">
        <v>154</v>
      </c>
      <c r="G36" s="3">
        <v>582</v>
      </c>
      <c r="H36" s="4">
        <v>47.07903780068728</v>
      </c>
      <c r="I36" s="4">
        <v>58.76288659793815</v>
      </c>
      <c r="J36" s="5">
        <v>50</v>
      </c>
    </row>
    <row r="37" spans="1:10" ht="14.25">
      <c r="A37" s="6" t="s">
        <v>30</v>
      </c>
      <c r="B37" s="7">
        <v>1021</v>
      </c>
      <c r="C37" s="7">
        <v>0</v>
      </c>
      <c r="D37" s="7">
        <v>1021</v>
      </c>
      <c r="E37" s="7">
        <v>1389</v>
      </c>
      <c r="F37" s="7">
        <v>3</v>
      </c>
      <c r="G37" s="7">
        <v>1392</v>
      </c>
      <c r="H37" s="8">
        <v>36.04309500489716</v>
      </c>
      <c r="I37" s="8">
        <v>0</v>
      </c>
      <c r="J37" s="9">
        <v>36.33692458374143</v>
      </c>
    </row>
    <row r="38" spans="1:10" ht="14.25">
      <c r="A38" s="10" t="s">
        <v>31</v>
      </c>
      <c r="B38" s="3">
        <v>2155</v>
      </c>
      <c r="C38" s="3">
        <v>0</v>
      </c>
      <c r="D38" s="3">
        <v>2155</v>
      </c>
      <c r="E38" s="3">
        <v>2509</v>
      </c>
      <c r="F38" s="3">
        <v>0</v>
      </c>
      <c r="G38" s="3">
        <v>2509</v>
      </c>
      <c r="H38" s="4">
        <v>16.42691415313225</v>
      </c>
      <c r="I38" s="4">
        <v>0</v>
      </c>
      <c r="J38" s="5">
        <v>16.42691415313225</v>
      </c>
    </row>
    <row r="39" spans="1:10" ht="14.25">
      <c r="A39" s="6" t="s">
        <v>32</v>
      </c>
      <c r="B39" s="7">
        <v>364</v>
      </c>
      <c r="C39" s="7">
        <v>1</v>
      </c>
      <c r="D39" s="7">
        <v>365</v>
      </c>
      <c r="E39" s="7">
        <v>487</v>
      </c>
      <c r="F39" s="7">
        <v>9</v>
      </c>
      <c r="G39" s="7">
        <v>496</v>
      </c>
      <c r="H39" s="8">
        <v>33.791208791208796</v>
      </c>
      <c r="I39" s="8">
        <v>800</v>
      </c>
      <c r="J39" s="9">
        <v>35.89041095890411</v>
      </c>
    </row>
    <row r="40" spans="1:10" ht="14.25">
      <c r="A40" s="10" t="s">
        <v>33</v>
      </c>
      <c r="B40" s="3">
        <v>8302</v>
      </c>
      <c r="C40" s="3">
        <v>3694</v>
      </c>
      <c r="D40" s="3">
        <v>11996</v>
      </c>
      <c r="E40" s="3">
        <v>9476</v>
      </c>
      <c r="F40" s="3">
        <v>2422</v>
      </c>
      <c r="G40" s="3">
        <v>11898</v>
      </c>
      <c r="H40" s="4">
        <v>14.141170802216333</v>
      </c>
      <c r="I40" s="4">
        <v>-34.43421765024364</v>
      </c>
      <c r="J40" s="5">
        <v>-0.8169389796598866</v>
      </c>
    </row>
    <row r="41" spans="1:10" ht="14.25">
      <c r="A41" s="6" t="s">
        <v>34</v>
      </c>
      <c r="B41" s="7">
        <v>0</v>
      </c>
      <c r="C41" s="7">
        <v>9</v>
      </c>
      <c r="D41" s="7">
        <v>9</v>
      </c>
      <c r="E41" s="7">
        <v>0</v>
      </c>
      <c r="F41" s="7">
        <v>11</v>
      </c>
      <c r="G41" s="7">
        <v>11</v>
      </c>
      <c r="H41" s="8">
        <v>0</v>
      </c>
      <c r="I41" s="8">
        <v>22.22222222222222</v>
      </c>
      <c r="J41" s="9">
        <v>22.22222222222222</v>
      </c>
    </row>
    <row r="42" spans="1:10" ht="14.25">
      <c r="A42" s="10" t="s">
        <v>35</v>
      </c>
      <c r="B42" s="3">
        <v>3747</v>
      </c>
      <c r="C42" s="3">
        <v>1029</v>
      </c>
      <c r="D42" s="3">
        <v>4776</v>
      </c>
      <c r="E42" s="3">
        <v>4206</v>
      </c>
      <c r="F42" s="3">
        <v>836</v>
      </c>
      <c r="G42" s="3">
        <v>5042</v>
      </c>
      <c r="H42" s="4">
        <v>12.249799839871898</v>
      </c>
      <c r="I42" s="4">
        <v>-18.756073858114675</v>
      </c>
      <c r="J42" s="5">
        <v>5.569514237855946</v>
      </c>
    </row>
    <row r="43" spans="1:10" ht="14.25">
      <c r="A43" s="6" t="s">
        <v>36</v>
      </c>
      <c r="B43" s="7">
        <v>3216</v>
      </c>
      <c r="C43" s="7">
        <v>86</v>
      </c>
      <c r="D43" s="7">
        <v>3302</v>
      </c>
      <c r="E43" s="7">
        <v>3427</v>
      </c>
      <c r="F43" s="7">
        <v>13</v>
      </c>
      <c r="G43" s="7">
        <v>3440</v>
      </c>
      <c r="H43" s="41">
        <v>6.560945273631841</v>
      </c>
      <c r="I43" s="8">
        <v>-84.88372093023256</v>
      </c>
      <c r="J43" s="9">
        <v>4.179285281647487</v>
      </c>
    </row>
    <row r="44" spans="1:10" ht="14.25">
      <c r="A44" s="10" t="s">
        <v>66</v>
      </c>
      <c r="B44" s="3">
        <v>2813</v>
      </c>
      <c r="C44" s="3">
        <v>2</v>
      </c>
      <c r="D44" s="3">
        <v>2815</v>
      </c>
      <c r="E44" s="3">
        <v>3241</v>
      </c>
      <c r="F44" s="3">
        <v>20</v>
      </c>
      <c r="G44" s="3">
        <v>3261</v>
      </c>
      <c r="H44" s="4">
        <v>15.215072875933167</v>
      </c>
      <c r="I44" s="4">
        <v>900</v>
      </c>
      <c r="J44" s="5">
        <v>15.843694493783303</v>
      </c>
    </row>
    <row r="45" spans="1:10" ht="14.25">
      <c r="A45" s="6" t="s">
        <v>67</v>
      </c>
      <c r="B45" s="7">
        <v>1697</v>
      </c>
      <c r="C45" s="7">
        <v>2</v>
      </c>
      <c r="D45" s="7">
        <v>1699</v>
      </c>
      <c r="E45" s="7">
        <v>2219</v>
      </c>
      <c r="F45" s="7">
        <v>7</v>
      </c>
      <c r="G45" s="7">
        <v>2226</v>
      </c>
      <c r="H45" s="8">
        <v>30.760164997053625</v>
      </c>
      <c r="I45" s="8">
        <v>250</v>
      </c>
      <c r="J45" s="9">
        <v>31.018246027074746</v>
      </c>
    </row>
    <row r="46" spans="1:10" ht="14.25">
      <c r="A46" s="10" t="s">
        <v>37</v>
      </c>
      <c r="B46" s="3">
        <v>1965</v>
      </c>
      <c r="C46" s="3">
        <v>94</v>
      </c>
      <c r="D46" s="3">
        <v>2059</v>
      </c>
      <c r="E46" s="3">
        <v>2655</v>
      </c>
      <c r="F46" s="3">
        <v>102</v>
      </c>
      <c r="G46" s="3">
        <v>2757</v>
      </c>
      <c r="H46" s="4">
        <v>35.11450381679389</v>
      </c>
      <c r="I46" s="4">
        <v>8.51063829787234</v>
      </c>
      <c r="J46" s="5">
        <v>33.89995143273434</v>
      </c>
    </row>
    <row r="47" spans="1:10" ht="14.25">
      <c r="A47" s="6" t="s">
        <v>38</v>
      </c>
      <c r="B47" s="7">
        <v>4118</v>
      </c>
      <c r="C47" s="7">
        <v>144</v>
      </c>
      <c r="D47" s="7">
        <v>4262</v>
      </c>
      <c r="E47" s="7">
        <v>5004</v>
      </c>
      <c r="F47" s="7">
        <v>178</v>
      </c>
      <c r="G47" s="7">
        <v>5182</v>
      </c>
      <c r="H47" s="8">
        <v>21.515298688683828</v>
      </c>
      <c r="I47" s="8">
        <v>23.61111111111111</v>
      </c>
      <c r="J47" s="9">
        <v>21.586109807602064</v>
      </c>
    </row>
    <row r="48" spans="1:10" ht="14.25">
      <c r="A48" s="10" t="s">
        <v>68</v>
      </c>
      <c r="B48" s="3">
        <v>2029</v>
      </c>
      <c r="C48" s="3">
        <v>4</v>
      </c>
      <c r="D48" s="3">
        <v>2033</v>
      </c>
      <c r="E48" s="3">
        <v>5290</v>
      </c>
      <c r="F48" s="3">
        <v>50</v>
      </c>
      <c r="G48" s="3">
        <v>5340</v>
      </c>
      <c r="H48" s="4">
        <v>160.71956628881225</v>
      </c>
      <c r="I48" s="4">
        <v>1150</v>
      </c>
      <c r="J48" s="5">
        <v>162.66601082144615</v>
      </c>
    </row>
    <row r="49" spans="1:10" ht="14.25">
      <c r="A49" s="6" t="s">
        <v>39</v>
      </c>
      <c r="B49" s="7">
        <v>5114</v>
      </c>
      <c r="C49" s="7">
        <v>1133</v>
      </c>
      <c r="D49" s="7">
        <v>6247</v>
      </c>
      <c r="E49" s="7">
        <v>6172</v>
      </c>
      <c r="F49" s="7">
        <v>1059</v>
      </c>
      <c r="G49" s="7">
        <v>7231</v>
      </c>
      <c r="H49" s="8">
        <v>20.688306609307784</v>
      </c>
      <c r="I49" s="8">
        <v>-6.531332744924978</v>
      </c>
      <c r="J49" s="9">
        <v>15.751560749159596</v>
      </c>
    </row>
    <row r="50" spans="1:10" ht="14.25">
      <c r="A50" s="10" t="s">
        <v>40</v>
      </c>
      <c r="B50" s="3">
        <v>330</v>
      </c>
      <c r="C50" s="3">
        <v>0</v>
      </c>
      <c r="D50" s="3">
        <v>330</v>
      </c>
      <c r="E50" s="3">
        <v>422</v>
      </c>
      <c r="F50" s="3">
        <v>0</v>
      </c>
      <c r="G50" s="3">
        <v>422</v>
      </c>
      <c r="H50" s="4">
        <v>27.878787878787882</v>
      </c>
      <c r="I50" s="4">
        <v>0</v>
      </c>
      <c r="J50" s="5">
        <v>27.878787878787882</v>
      </c>
    </row>
    <row r="51" spans="1:10" ht="14.25">
      <c r="A51" s="6" t="s">
        <v>41</v>
      </c>
      <c r="B51" s="7">
        <v>456</v>
      </c>
      <c r="C51" s="7">
        <v>0</v>
      </c>
      <c r="D51" s="7">
        <v>456</v>
      </c>
      <c r="E51" s="7">
        <v>622</v>
      </c>
      <c r="F51" s="7">
        <v>2</v>
      </c>
      <c r="G51" s="7">
        <v>624</v>
      </c>
      <c r="H51" s="8">
        <v>36.40350877192983</v>
      </c>
      <c r="I51" s="8">
        <v>0</v>
      </c>
      <c r="J51" s="9">
        <v>36.84210526315789</v>
      </c>
    </row>
    <row r="52" spans="1:10" ht="14.25">
      <c r="A52" s="10" t="s">
        <v>42</v>
      </c>
      <c r="B52" s="3">
        <v>1908</v>
      </c>
      <c r="C52" s="3">
        <v>12</v>
      </c>
      <c r="D52" s="3">
        <v>1920</v>
      </c>
      <c r="E52" s="3">
        <v>2208</v>
      </c>
      <c r="F52" s="3">
        <v>27</v>
      </c>
      <c r="G52" s="3">
        <v>2235</v>
      </c>
      <c r="H52" s="4">
        <v>15.723270440251572</v>
      </c>
      <c r="I52" s="4">
        <v>125</v>
      </c>
      <c r="J52" s="5">
        <v>16.40625</v>
      </c>
    </row>
    <row r="53" spans="1:10" ht="14.25">
      <c r="A53" s="6" t="s">
        <v>69</v>
      </c>
      <c r="B53" s="7">
        <v>3050</v>
      </c>
      <c r="C53" s="7">
        <v>8</v>
      </c>
      <c r="D53" s="7">
        <v>3058</v>
      </c>
      <c r="E53" s="7">
        <v>3997</v>
      </c>
      <c r="F53" s="7">
        <v>112</v>
      </c>
      <c r="G53" s="7">
        <v>4109</v>
      </c>
      <c r="H53" s="8">
        <v>31.049180327868854</v>
      </c>
      <c r="I53" s="8">
        <v>1300</v>
      </c>
      <c r="J53" s="9">
        <v>34.36886854153041</v>
      </c>
    </row>
    <row r="54" spans="1:10" ht="14.25">
      <c r="A54" s="10" t="s">
        <v>43</v>
      </c>
      <c r="B54" s="3">
        <v>1372</v>
      </c>
      <c r="C54" s="3">
        <v>0</v>
      </c>
      <c r="D54" s="3">
        <v>1372</v>
      </c>
      <c r="E54" s="3">
        <v>2025</v>
      </c>
      <c r="F54" s="3">
        <v>0</v>
      </c>
      <c r="G54" s="3">
        <v>2025</v>
      </c>
      <c r="H54" s="4">
        <v>47.59475218658892</v>
      </c>
      <c r="I54" s="4">
        <v>0</v>
      </c>
      <c r="J54" s="5">
        <v>47.59475218658892</v>
      </c>
    </row>
    <row r="55" spans="1:10" ht="14.25">
      <c r="A55" s="6" t="s">
        <v>61</v>
      </c>
      <c r="B55" s="7">
        <v>243</v>
      </c>
      <c r="C55" s="7">
        <v>183</v>
      </c>
      <c r="D55" s="7">
        <v>426</v>
      </c>
      <c r="E55" s="7">
        <v>204</v>
      </c>
      <c r="F55" s="7">
        <v>64</v>
      </c>
      <c r="G55" s="7">
        <v>268</v>
      </c>
      <c r="H55" s="8">
        <v>-16.049382716049383</v>
      </c>
      <c r="I55" s="8">
        <v>-65.02732240437157</v>
      </c>
      <c r="J55" s="9">
        <v>-37.08920187793427</v>
      </c>
    </row>
    <row r="56" spans="1:10" ht="14.25">
      <c r="A56" s="10" t="s">
        <v>44</v>
      </c>
      <c r="B56" s="3">
        <v>388</v>
      </c>
      <c r="C56" s="3">
        <v>0</v>
      </c>
      <c r="D56" s="3">
        <v>388</v>
      </c>
      <c r="E56" s="3">
        <v>734</v>
      </c>
      <c r="F56" s="3">
        <v>12</v>
      </c>
      <c r="G56" s="3">
        <v>746</v>
      </c>
      <c r="H56" s="4">
        <v>89.17525773195877</v>
      </c>
      <c r="I56" s="4">
        <v>0</v>
      </c>
      <c r="J56" s="5">
        <v>92.26804123711341</v>
      </c>
    </row>
    <row r="57" spans="1:10" ht="14.25">
      <c r="A57" s="6" t="s">
        <v>45</v>
      </c>
      <c r="B57" s="7">
        <v>0</v>
      </c>
      <c r="C57" s="7">
        <v>0</v>
      </c>
      <c r="D57" s="7">
        <v>0</v>
      </c>
      <c r="E57" s="7">
        <v>0</v>
      </c>
      <c r="F57" s="7">
        <v>0</v>
      </c>
      <c r="G57" s="7">
        <v>0</v>
      </c>
      <c r="H57" s="8">
        <v>0</v>
      </c>
      <c r="I57" s="8">
        <v>0</v>
      </c>
      <c r="J57" s="9">
        <v>0</v>
      </c>
    </row>
    <row r="58" spans="1:10" ht="14.25">
      <c r="A58" s="10" t="s">
        <v>46</v>
      </c>
      <c r="B58" s="3">
        <v>5547</v>
      </c>
      <c r="C58" s="3">
        <v>14</v>
      </c>
      <c r="D58" s="3">
        <v>5561</v>
      </c>
      <c r="E58" s="3">
        <v>6747</v>
      </c>
      <c r="F58" s="3">
        <v>21</v>
      </c>
      <c r="G58" s="3">
        <v>6768</v>
      </c>
      <c r="H58" s="4">
        <v>21.633315305570576</v>
      </c>
      <c r="I58" s="4">
        <v>50</v>
      </c>
      <c r="J58" s="5">
        <v>21.704729365222082</v>
      </c>
    </row>
    <row r="59" spans="1:10" ht="14.25">
      <c r="A59" s="6" t="s">
        <v>75</v>
      </c>
      <c r="B59" s="7">
        <v>297</v>
      </c>
      <c r="C59" s="7">
        <v>217</v>
      </c>
      <c r="D59" s="7">
        <v>514</v>
      </c>
      <c r="E59" s="7">
        <v>394</v>
      </c>
      <c r="F59" s="7">
        <v>338</v>
      </c>
      <c r="G59" s="7">
        <v>732</v>
      </c>
      <c r="H59" s="8">
        <v>32.659932659932664</v>
      </c>
      <c r="I59" s="8">
        <v>55.76036866359447</v>
      </c>
      <c r="J59" s="9">
        <v>42.4124513618677</v>
      </c>
    </row>
    <row r="60" spans="1:10" ht="14.25">
      <c r="A60" s="10" t="s">
        <v>76</v>
      </c>
      <c r="B60" s="3">
        <v>156</v>
      </c>
      <c r="C60" s="3">
        <v>476</v>
      </c>
      <c r="D60" s="3">
        <v>632</v>
      </c>
      <c r="E60" s="3">
        <v>196</v>
      </c>
      <c r="F60" s="3">
        <v>312</v>
      </c>
      <c r="G60" s="3">
        <v>508</v>
      </c>
      <c r="H60" s="4">
        <v>25.64102564102564</v>
      </c>
      <c r="I60" s="4">
        <v>-34.45378151260504</v>
      </c>
      <c r="J60" s="5">
        <v>-19.62025316455696</v>
      </c>
    </row>
    <row r="61" spans="1:10" ht="14.25">
      <c r="A61" s="11" t="s">
        <v>47</v>
      </c>
      <c r="B61" s="22">
        <f>+B62-SUM(B6+B10+B20+B32+B59+B60+B5)</f>
        <v>223009</v>
      </c>
      <c r="C61" s="22">
        <f>+C62-SUM(C6+C10+C20+C32+C59+C60+C5)</f>
        <v>201230</v>
      </c>
      <c r="D61" s="22">
        <f>+D62-SUM(D6+D10+D20+D32+D59+D60+D5)</f>
        <v>424239</v>
      </c>
      <c r="E61" s="22">
        <f>+E62-SUM(E6+E10+E20+E32+E59+E60+E5)</f>
        <v>265291</v>
      </c>
      <c r="F61" s="22">
        <f>+F62-SUM(F6+F10+F20+F32+F59+F60+F5)</f>
        <v>227544</v>
      </c>
      <c r="G61" s="22">
        <f>+G62-SUM(G6+G10+G20+G32+G59+G60+G5)</f>
        <v>492835</v>
      </c>
      <c r="H61" s="23">
        <f>+_xlfn.IFERROR(((E61-B61)/B61)*100,0)</f>
        <v>18.95977292396271</v>
      </c>
      <c r="I61" s="23">
        <f>+_xlfn.IFERROR(((F61-C61)/C61)*100,0)</f>
        <v>13.0765790389107</v>
      </c>
      <c r="J61" s="23">
        <f>+_xlfn.IFERROR(((G61-D61)/D61)*100,0)</f>
        <v>16.16918765130033</v>
      </c>
    </row>
    <row r="62" spans="1:10" ht="14.25">
      <c r="A62" s="14" t="s">
        <v>48</v>
      </c>
      <c r="B62" s="24">
        <f>SUM(B4:B60)</f>
        <v>377244</v>
      </c>
      <c r="C62" s="24">
        <f>SUM(C4:C60)</f>
        <v>504197</v>
      </c>
      <c r="D62" s="24">
        <f>SUM(D4:D60)</f>
        <v>881441</v>
      </c>
      <c r="E62" s="24">
        <f>SUM(E4:E60)</f>
        <v>441962</v>
      </c>
      <c r="F62" s="24">
        <f>SUM(F4:F60)</f>
        <v>596967</v>
      </c>
      <c r="G62" s="24">
        <f>SUM(G4:G60)</f>
        <v>1038929</v>
      </c>
      <c r="H62" s="25">
        <f>+_xlfn.IFERROR(((E62-B62)/B62)*100,0)</f>
        <v>17.155474971106234</v>
      </c>
      <c r="I62" s="25">
        <f>+_xlfn.IFERROR(((F62-C62)/C62)*100,0)</f>
        <v>18.399554142527624</v>
      </c>
      <c r="J62" s="25">
        <f>+_xlfn.IFERROR(((G62-D62)/D62)*100,0)</f>
        <v>17.86710624987946</v>
      </c>
    </row>
    <row r="63" spans="1:10" ht="14.25">
      <c r="A63" s="26"/>
      <c r="B63" s="27"/>
      <c r="C63" s="27"/>
      <c r="D63" s="27"/>
      <c r="E63" s="27"/>
      <c r="F63" s="27"/>
      <c r="G63" s="27"/>
      <c r="H63" s="27"/>
      <c r="I63" s="27"/>
      <c r="J63" s="28"/>
    </row>
    <row r="64" spans="1:10" ht="14.25">
      <c r="A64" s="26"/>
      <c r="B64" s="27"/>
      <c r="C64" s="27"/>
      <c r="D64" s="27"/>
      <c r="E64" s="27"/>
      <c r="F64" s="27"/>
      <c r="G64" s="27"/>
      <c r="H64" s="27"/>
      <c r="I64" s="27"/>
      <c r="J64" s="28"/>
    </row>
    <row r="65" spans="1:10" ht="15" thickBot="1">
      <c r="A65" s="29"/>
      <c r="B65" s="30"/>
      <c r="C65" s="30"/>
      <c r="D65" s="30"/>
      <c r="E65" s="30"/>
      <c r="F65" s="30"/>
      <c r="G65" s="30"/>
      <c r="H65" s="30"/>
      <c r="I65" s="30"/>
      <c r="J65" s="31"/>
    </row>
    <row r="66" spans="1:10" ht="50.25" customHeight="1">
      <c r="A66" s="60" t="s">
        <v>62</v>
      </c>
      <c r="B66" s="60"/>
      <c r="C66" s="60"/>
      <c r="D66" s="60"/>
      <c r="E66" s="60"/>
      <c r="F66" s="60"/>
      <c r="G66" s="60"/>
      <c r="H66" s="60"/>
      <c r="I66" s="60"/>
      <c r="J66" s="60"/>
    </row>
    <row r="67" ht="14.25">
      <c r="A67" s="39" t="s">
        <v>63</v>
      </c>
    </row>
  </sheetData>
  <sheetProtection/>
  <mergeCells count="6">
    <mergeCell ref="A66:J66"/>
    <mergeCell ref="A1:J1"/>
    <mergeCell ref="A2:A3"/>
    <mergeCell ref="B2:D2"/>
    <mergeCell ref="E2:G2"/>
    <mergeCell ref="H2:J2"/>
  </mergeCells>
  <conditionalFormatting sqref="B4:J60">
    <cfRule type="cellIs" priority="1"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3" r:id="rId1"/>
</worksheet>
</file>

<file path=xl/worksheets/sheet4.xml><?xml version="1.0" encoding="utf-8"?>
<worksheet xmlns="http://schemas.openxmlformats.org/spreadsheetml/2006/main" xmlns:r="http://schemas.openxmlformats.org/officeDocument/2006/relationships">
  <sheetPr>
    <pageSetUpPr fitToPage="1"/>
  </sheetPr>
  <dimension ref="A1:J71"/>
  <sheetViews>
    <sheetView zoomScale="80" zoomScaleNormal="80" zoomScalePageLayoutView="0" workbookViewId="0" topLeftCell="A31">
      <selection activeCell="B4" sqref="B4:J60"/>
    </sheetView>
  </sheetViews>
  <sheetFormatPr defaultColWidth="9.140625" defaultRowHeight="15"/>
  <cols>
    <col min="1" max="1" width="34.00390625" style="0" bestFit="1" customWidth="1"/>
    <col min="2" max="10" width="14.28125" style="0" customWidth="1"/>
  </cols>
  <sheetData>
    <row r="1" spans="1:10" ht="18" customHeight="1">
      <c r="A1" s="61" t="s">
        <v>57</v>
      </c>
      <c r="B1" s="62"/>
      <c r="C1" s="62"/>
      <c r="D1" s="62"/>
      <c r="E1" s="62"/>
      <c r="F1" s="62"/>
      <c r="G1" s="62"/>
      <c r="H1" s="62"/>
      <c r="I1" s="62"/>
      <c r="J1" s="63"/>
    </row>
    <row r="2" spans="1:10" ht="30" customHeight="1">
      <c r="A2" s="75" t="s">
        <v>1</v>
      </c>
      <c r="B2" s="66" t="s">
        <v>87</v>
      </c>
      <c r="C2" s="66"/>
      <c r="D2" s="66"/>
      <c r="E2" s="66" t="s">
        <v>88</v>
      </c>
      <c r="F2" s="66"/>
      <c r="G2" s="66"/>
      <c r="H2" s="67" t="s">
        <v>65</v>
      </c>
      <c r="I2" s="67"/>
      <c r="J2" s="68"/>
    </row>
    <row r="3" spans="1:10" ht="14.25">
      <c r="A3" s="76"/>
      <c r="B3" s="1" t="s">
        <v>2</v>
      </c>
      <c r="C3" s="1" t="s">
        <v>3</v>
      </c>
      <c r="D3" s="1" t="s">
        <v>4</v>
      </c>
      <c r="E3" s="1" t="s">
        <v>2</v>
      </c>
      <c r="F3" s="1" t="s">
        <v>3</v>
      </c>
      <c r="G3" s="1" t="s">
        <v>4</v>
      </c>
      <c r="H3" s="1" t="s">
        <v>2</v>
      </c>
      <c r="I3" s="1" t="s">
        <v>3</v>
      </c>
      <c r="J3" s="2" t="s">
        <v>4</v>
      </c>
    </row>
    <row r="4" spans="1:10" ht="14.25">
      <c r="A4" s="10" t="s">
        <v>5</v>
      </c>
      <c r="B4" s="3">
        <v>249.553</v>
      </c>
      <c r="C4" s="3">
        <v>58400.665</v>
      </c>
      <c r="D4" s="3">
        <v>58650.218</v>
      </c>
      <c r="E4" s="3">
        <v>0</v>
      </c>
      <c r="F4" s="3">
        <v>0</v>
      </c>
      <c r="G4" s="3">
        <v>0</v>
      </c>
      <c r="H4" s="4">
        <v>-100</v>
      </c>
      <c r="I4" s="4">
        <v>-100</v>
      </c>
      <c r="J4" s="5">
        <v>-100</v>
      </c>
    </row>
    <row r="5" spans="1:10" ht="14.25">
      <c r="A5" s="6" t="s">
        <v>70</v>
      </c>
      <c r="B5" s="7">
        <v>160367.766</v>
      </c>
      <c r="C5" s="7">
        <v>1832701.5379999997</v>
      </c>
      <c r="D5" s="7">
        <v>1993069.3039999998</v>
      </c>
      <c r="E5" s="7">
        <v>176346.07577999917</v>
      </c>
      <c r="F5" s="7">
        <v>1778542.6013900079</v>
      </c>
      <c r="G5" s="7">
        <v>1954888.677170007</v>
      </c>
      <c r="H5" s="8">
        <v>9.963542037493474</v>
      </c>
      <c r="I5" s="8">
        <v>-2.9551422033013997</v>
      </c>
      <c r="J5" s="9">
        <v>-1.9156698040236713</v>
      </c>
    </row>
    <row r="6" spans="1:10" ht="14.25">
      <c r="A6" s="10" t="s">
        <v>71</v>
      </c>
      <c r="B6" s="3">
        <v>92691.45500000002</v>
      </c>
      <c r="C6" s="3">
        <v>180282.499</v>
      </c>
      <c r="D6" s="3">
        <v>272973.954</v>
      </c>
      <c r="E6" s="3">
        <v>100225.57427419255</v>
      </c>
      <c r="F6" s="3">
        <v>202336.16261665852</v>
      </c>
      <c r="G6" s="3">
        <v>302561.73689085105</v>
      </c>
      <c r="H6" s="4">
        <v>8.128170254952337</v>
      </c>
      <c r="I6" s="4">
        <v>12.23283665302338</v>
      </c>
      <c r="J6" s="5">
        <v>10.839049827754272</v>
      </c>
    </row>
    <row r="7" spans="1:10" ht="14.25">
      <c r="A7" s="6" t="s">
        <v>6</v>
      </c>
      <c r="B7" s="7">
        <v>44339.141</v>
      </c>
      <c r="C7" s="7">
        <v>27419.077999999998</v>
      </c>
      <c r="D7" s="7">
        <v>71758.219</v>
      </c>
      <c r="E7" s="7">
        <v>56076</v>
      </c>
      <c r="F7" s="7">
        <v>32573</v>
      </c>
      <c r="G7" s="7">
        <v>88649</v>
      </c>
      <c r="H7" s="8">
        <v>26.470650389911693</v>
      </c>
      <c r="I7" s="8">
        <v>18.79684648769008</v>
      </c>
      <c r="J7" s="9">
        <v>23.538461845046633</v>
      </c>
    </row>
    <row r="8" spans="1:10" ht="14.25">
      <c r="A8" s="10" t="s">
        <v>7</v>
      </c>
      <c r="B8" s="3">
        <v>55440.893</v>
      </c>
      <c r="C8" s="3">
        <v>52496.598000000005</v>
      </c>
      <c r="D8" s="3">
        <v>107937.49100000001</v>
      </c>
      <c r="E8" s="3">
        <v>57197.83556</v>
      </c>
      <c r="F8" s="3">
        <v>55928.02</v>
      </c>
      <c r="G8" s="3">
        <v>113125.85556</v>
      </c>
      <c r="H8" s="4">
        <v>3.1690372664091164</v>
      </c>
      <c r="I8" s="4">
        <v>6.536465467724197</v>
      </c>
      <c r="J8" s="5">
        <v>4.806823386324578</v>
      </c>
    </row>
    <row r="9" spans="1:10" ht="14.25">
      <c r="A9" s="6" t="s">
        <v>8</v>
      </c>
      <c r="B9" s="7">
        <v>45558.892</v>
      </c>
      <c r="C9" s="7">
        <v>273682.044</v>
      </c>
      <c r="D9" s="7">
        <v>319240.936</v>
      </c>
      <c r="E9" s="7">
        <v>46818.96400000001</v>
      </c>
      <c r="F9" s="7">
        <v>309620.3577</v>
      </c>
      <c r="G9" s="7">
        <v>356439.3217</v>
      </c>
      <c r="H9" s="8">
        <v>2.7658091421538686</v>
      </c>
      <c r="I9" s="8">
        <v>13.131410879114892</v>
      </c>
      <c r="J9" s="9">
        <v>11.652135270020631</v>
      </c>
    </row>
    <row r="10" spans="1:10" ht="14.25">
      <c r="A10" s="10" t="s">
        <v>86</v>
      </c>
      <c r="B10" s="3">
        <v>3189.648</v>
      </c>
      <c r="C10" s="3">
        <v>3042.533</v>
      </c>
      <c r="D10" s="3">
        <v>6232.1810000000005</v>
      </c>
      <c r="E10" s="3">
        <v>3592.086</v>
      </c>
      <c r="F10" s="3">
        <v>4156.519</v>
      </c>
      <c r="G10" s="3">
        <v>7748.605</v>
      </c>
      <c r="H10" s="4">
        <v>12.617003506343009</v>
      </c>
      <c r="I10" s="4">
        <v>36.61376885641012</v>
      </c>
      <c r="J10" s="5">
        <v>24.332155949899384</v>
      </c>
    </row>
    <row r="11" spans="1:10" ht="14.25">
      <c r="A11" s="6" t="s">
        <v>9</v>
      </c>
      <c r="B11" s="7">
        <v>12019.791000000001</v>
      </c>
      <c r="C11" s="7">
        <v>36087.689</v>
      </c>
      <c r="D11" s="7">
        <v>48107.479999999996</v>
      </c>
      <c r="E11" s="7">
        <v>12856.675</v>
      </c>
      <c r="F11" s="7">
        <v>40824.578</v>
      </c>
      <c r="G11" s="7">
        <v>53681.253</v>
      </c>
      <c r="H11" s="8">
        <v>6.962550347173242</v>
      </c>
      <c r="I11" s="8">
        <v>13.126052488426184</v>
      </c>
      <c r="J11" s="9">
        <v>11.586083910443868</v>
      </c>
    </row>
    <row r="12" spans="1:10" ht="14.25">
      <c r="A12" s="10" t="s">
        <v>10</v>
      </c>
      <c r="B12" s="3">
        <v>16257.793</v>
      </c>
      <c r="C12" s="3">
        <v>21974.878000000008</v>
      </c>
      <c r="D12" s="3">
        <v>38232.67100000001</v>
      </c>
      <c r="E12" s="3">
        <v>16825.269</v>
      </c>
      <c r="F12" s="3">
        <v>21092.404</v>
      </c>
      <c r="G12" s="3">
        <v>37917.672999999995</v>
      </c>
      <c r="H12" s="4">
        <v>3.4904860702802685</v>
      </c>
      <c r="I12" s="4">
        <v>-4.015831168664549</v>
      </c>
      <c r="J12" s="5">
        <v>-0.8238974462443758</v>
      </c>
    </row>
    <row r="13" spans="1:10" ht="14.25">
      <c r="A13" s="6" t="s">
        <v>11</v>
      </c>
      <c r="B13" s="7">
        <v>25074.440000000002</v>
      </c>
      <c r="C13" s="7">
        <v>9480.003999999999</v>
      </c>
      <c r="D13" s="7">
        <v>34554.444</v>
      </c>
      <c r="E13" s="7">
        <v>27676.35637</v>
      </c>
      <c r="F13" s="7">
        <v>9886.565</v>
      </c>
      <c r="G13" s="7">
        <v>37562.921370000004</v>
      </c>
      <c r="H13" s="8">
        <v>10.376767616744377</v>
      </c>
      <c r="I13" s="8">
        <v>4.288616333917175</v>
      </c>
      <c r="J13" s="9">
        <v>8.706484670973147</v>
      </c>
    </row>
    <row r="14" spans="1:10" ht="14.25">
      <c r="A14" s="10" t="s">
        <v>12</v>
      </c>
      <c r="B14" s="3">
        <v>19021.897999999997</v>
      </c>
      <c r="C14" s="3">
        <v>11348.766000000001</v>
      </c>
      <c r="D14" s="3">
        <v>30370.663999999997</v>
      </c>
      <c r="E14" s="3">
        <v>18327.434</v>
      </c>
      <c r="F14" s="3">
        <v>13169.498</v>
      </c>
      <c r="G14" s="3">
        <v>31496.932</v>
      </c>
      <c r="H14" s="4">
        <v>-3.6508659651102975</v>
      </c>
      <c r="I14" s="4">
        <v>16.04343591188679</v>
      </c>
      <c r="J14" s="5">
        <v>3.708407560664475</v>
      </c>
    </row>
    <row r="15" spans="1:10" ht="14.25">
      <c r="A15" s="6" t="s">
        <v>13</v>
      </c>
      <c r="B15" s="7">
        <v>5658.380999999999</v>
      </c>
      <c r="C15" s="7">
        <v>41.44499999999999</v>
      </c>
      <c r="D15" s="7">
        <v>5699.825999999999</v>
      </c>
      <c r="E15" s="7">
        <v>6248.870999999999</v>
      </c>
      <c r="F15" s="7">
        <v>155.785</v>
      </c>
      <c r="G15" s="7">
        <v>6404.655999999999</v>
      </c>
      <c r="H15" s="8">
        <v>10.43567055664862</v>
      </c>
      <c r="I15" s="8">
        <v>275.88370129086746</v>
      </c>
      <c r="J15" s="9">
        <v>12.36581607929786</v>
      </c>
    </row>
    <row r="16" spans="1:10" ht="14.25">
      <c r="A16" s="10" t="s">
        <v>14</v>
      </c>
      <c r="B16" s="3">
        <v>14369.407000000001</v>
      </c>
      <c r="C16" s="3">
        <v>4979.783</v>
      </c>
      <c r="D16" s="3">
        <v>19349.190000000002</v>
      </c>
      <c r="E16" s="3">
        <v>14432.524</v>
      </c>
      <c r="F16" s="3">
        <v>5316.0869999999995</v>
      </c>
      <c r="G16" s="3">
        <v>19748.610999999997</v>
      </c>
      <c r="H16" s="4">
        <v>0.43924568355533644</v>
      </c>
      <c r="I16" s="4">
        <v>6.753386643554532</v>
      </c>
      <c r="J16" s="5">
        <v>2.0642776260918145</v>
      </c>
    </row>
    <row r="17" spans="1:10" ht="14.25">
      <c r="A17" s="6" t="s">
        <v>15</v>
      </c>
      <c r="B17" s="7">
        <v>1326.331</v>
      </c>
      <c r="C17" s="7">
        <v>0</v>
      </c>
      <c r="D17" s="7">
        <v>1326.331</v>
      </c>
      <c r="E17" s="7">
        <v>1640.456</v>
      </c>
      <c r="F17" s="7">
        <v>11.024000000000001</v>
      </c>
      <c r="G17" s="7">
        <v>1651.48</v>
      </c>
      <c r="H17" s="8">
        <v>23.68375616644714</v>
      </c>
      <c r="I17" s="8">
        <v>0</v>
      </c>
      <c r="J17" s="9">
        <v>24.514921237609627</v>
      </c>
    </row>
    <row r="18" spans="1:10" ht="14.25">
      <c r="A18" s="10" t="s">
        <v>16</v>
      </c>
      <c r="B18" s="3">
        <v>1459.02</v>
      </c>
      <c r="C18" s="3">
        <v>0</v>
      </c>
      <c r="D18" s="3">
        <v>1459.02</v>
      </c>
      <c r="E18" s="3">
        <v>2201.161</v>
      </c>
      <c r="F18" s="3">
        <v>0</v>
      </c>
      <c r="G18" s="3">
        <v>2201.161</v>
      </c>
      <c r="H18" s="4">
        <v>50.865718084741815</v>
      </c>
      <c r="I18" s="4">
        <v>0</v>
      </c>
      <c r="J18" s="5">
        <v>50.865718084741815</v>
      </c>
    </row>
    <row r="19" spans="1:10" ht="14.25">
      <c r="A19" s="6" t="s">
        <v>17</v>
      </c>
      <c r="B19" s="7">
        <v>604.894</v>
      </c>
      <c r="C19" s="7">
        <v>148.66899999999998</v>
      </c>
      <c r="D19" s="7">
        <v>753.563</v>
      </c>
      <c r="E19" s="7">
        <v>665.407</v>
      </c>
      <c r="F19" s="7">
        <v>97.981</v>
      </c>
      <c r="G19" s="7">
        <v>763.388</v>
      </c>
      <c r="H19" s="8">
        <v>10.003901510016638</v>
      </c>
      <c r="I19" s="8">
        <v>-34.09453214859856</v>
      </c>
      <c r="J19" s="9">
        <v>1.3038060520487398</v>
      </c>
    </row>
    <row r="20" spans="1:10" ht="14.25">
      <c r="A20" s="10" t="s">
        <v>73</v>
      </c>
      <c r="B20" s="3">
        <v>0</v>
      </c>
      <c r="C20" s="3">
        <v>0</v>
      </c>
      <c r="D20" s="3">
        <v>0</v>
      </c>
      <c r="E20" s="3">
        <v>0</v>
      </c>
      <c r="F20" s="3">
        <v>0</v>
      </c>
      <c r="G20" s="3">
        <v>0</v>
      </c>
      <c r="H20" s="4">
        <v>0</v>
      </c>
      <c r="I20" s="4">
        <v>0</v>
      </c>
      <c r="J20" s="5">
        <v>0</v>
      </c>
    </row>
    <row r="21" spans="1:10" ht="14.25">
      <c r="A21" s="6" t="s">
        <v>18</v>
      </c>
      <c r="B21" s="7">
        <v>1505.058</v>
      </c>
      <c r="C21" s="7">
        <v>233.385</v>
      </c>
      <c r="D21" s="7">
        <v>1738.443</v>
      </c>
      <c r="E21" s="7">
        <v>1595.4279999999999</v>
      </c>
      <c r="F21" s="7">
        <v>440.02099999999996</v>
      </c>
      <c r="G21" s="7">
        <v>2035.4489999999998</v>
      </c>
      <c r="H21" s="8">
        <v>6.004419763225065</v>
      </c>
      <c r="I21" s="8">
        <v>88.53868072069756</v>
      </c>
      <c r="J21" s="9">
        <v>17.084598114519707</v>
      </c>
    </row>
    <row r="22" spans="1:10" ht="14.25">
      <c r="A22" s="10" t="s">
        <v>19</v>
      </c>
      <c r="B22" s="3">
        <v>0</v>
      </c>
      <c r="C22" s="3">
        <v>0</v>
      </c>
      <c r="D22" s="3">
        <v>0</v>
      </c>
      <c r="E22" s="3">
        <v>0</v>
      </c>
      <c r="F22" s="3">
        <v>0</v>
      </c>
      <c r="G22" s="3">
        <v>0</v>
      </c>
      <c r="H22" s="4">
        <v>0</v>
      </c>
      <c r="I22" s="4">
        <v>0</v>
      </c>
      <c r="J22" s="5">
        <v>0</v>
      </c>
    </row>
    <row r="23" spans="1:10" ht="14.25">
      <c r="A23" s="6" t="s">
        <v>20</v>
      </c>
      <c r="B23" s="7">
        <v>3148.7699999999995</v>
      </c>
      <c r="C23" s="7">
        <v>6.614</v>
      </c>
      <c r="D23" s="7">
        <v>3155.3839999999996</v>
      </c>
      <c r="E23" s="7">
        <v>3944.036</v>
      </c>
      <c r="F23" s="7">
        <v>40.419000000000004</v>
      </c>
      <c r="G23" s="7">
        <v>3984.455</v>
      </c>
      <c r="H23" s="8">
        <v>25.256401706063023</v>
      </c>
      <c r="I23" s="8">
        <v>511.1127910492895</v>
      </c>
      <c r="J23" s="9">
        <v>26.274805221805032</v>
      </c>
    </row>
    <row r="24" spans="1:10" ht="14.25">
      <c r="A24" s="10" t="s">
        <v>21</v>
      </c>
      <c r="B24" s="3">
        <v>891.028</v>
      </c>
      <c r="C24" s="3">
        <v>0</v>
      </c>
      <c r="D24" s="3">
        <v>891.028</v>
      </c>
      <c r="E24" s="3">
        <v>1225.3590000000002</v>
      </c>
      <c r="F24" s="3">
        <v>0</v>
      </c>
      <c r="G24" s="3">
        <v>1225.3590000000002</v>
      </c>
      <c r="H24" s="4">
        <v>37.52194094910599</v>
      </c>
      <c r="I24" s="4">
        <v>0</v>
      </c>
      <c r="J24" s="5">
        <v>37.52194094910599</v>
      </c>
    </row>
    <row r="25" spans="1:10" ht="14.25">
      <c r="A25" s="6" t="s">
        <v>22</v>
      </c>
      <c r="B25" s="7">
        <v>776.142</v>
      </c>
      <c r="C25" s="7">
        <v>243.627</v>
      </c>
      <c r="D25" s="7">
        <v>1019.769</v>
      </c>
      <c r="E25" s="7">
        <v>1441.369</v>
      </c>
      <c r="F25" s="7">
        <v>452.51800000000003</v>
      </c>
      <c r="G25" s="7">
        <v>1893.887</v>
      </c>
      <c r="H25" s="8">
        <v>85.70944492116132</v>
      </c>
      <c r="I25" s="8">
        <v>85.74213859711773</v>
      </c>
      <c r="J25" s="9">
        <v>85.71725557454678</v>
      </c>
    </row>
    <row r="26" spans="1:10" ht="14.25">
      <c r="A26" s="10" t="s">
        <v>23</v>
      </c>
      <c r="B26" s="3">
        <v>844.33</v>
      </c>
      <c r="C26" s="3">
        <v>0</v>
      </c>
      <c r="D26" s="3">
        <v>844.33</v>
      </c>
      <c r="E26" s="3">
        <v>563.789</v>
      </c>
      <c r="F26" s="3">
        <v>20.006</v>
      </c>
      <c r="G26" s="3">
        <v>583.795</v>
      </c>
      <c r="H26" s="4">
        <v>-33.22646358651239</v>
      </c>
      <c r="I26" s="4">
        <v>0</v>
      </c>
      <c r="J26" s="5">
        <v>-30.857010884369863</v>
      </c>
    </row>
    <row r="27" spans="1:10" ht="14.25">
      <c r="A27" s="6" t="s">
        <v>24</v>
      </c>
      <c r="B27" s="7">
        <v>0</v>
      </c>
      <c r="C27" s="7">
        <v>0</v>
      </c>
      <c r="D27" s="7">
        <v>0</v>
      </c>
      <c r="E27" s="7">
        <v>0</v>
      </c>
      <c r="F27" s="7">
        <v>0</v>
      </c>
      <c r="G27" s="7">
        <v>0</v>
      </c>
      <c r="H27" s="8">
        <v>0</v>
      </c>
      <c r="I27" s="8">
        <v>0</v>
      </c>
      <c r="J27" s="9">
        <v>0</v>
      </c>
    </row>
    <row r="28" spans="1:10" ht="14.25">
      <c r="A28" s="10" t="s">
        <v>25</v>
      </c>
      <c r="B28" s="3">
        <v>2354.514</v>
      </c>
      <c r="C28" s="3">
        <v>888.1090000000002</v>
      </c>
      <c r="D28" s="3">
        <v>3242.6230000000005</v>
      </c>
      <c r="E28" s="3">
        <v>2681.087</v>
      </c>
      <c r="F28" s="3">
        <v>731.2019999999999</v>
      </c>
      <c r="G28" s="3">
        <v>3412.2889999999998</v>
      </c>
      <c r="H28" s="4">
        <v>13.870081044325913</v>
      </c>
      <c r="I28" s="4">
        <v>-17.667538556641162</v>
      </c>
      <c r="J28" s="5">
        <v>5.232368980297717</v>
      </c>
    </row>
    <row r="29" spans="1:10" ht="14.25">
      <c r="A29" s="6" t="s">
        <v>26</v>
      </c>
      <c r="B29" s="7">
        <v>9648.707</v>
      </c>
      <c r="C29" s="7">
        <v>1932.064</v>
      </c>
      <c r="D29" s="7">
        <v>11580.771</v>
      </c>
      <c r="E29" s="7">
        <v>12340.649</v>
      </c>
      <c r="F29" s="7">
        <v>1987.4470000000001</v>
      </c>
      <c r="G29" s="7">
        <v>14328.096</v>
      </c>
      <c r="H29" s="8">
        <v>27.899510265986926</v>
      </c>
      <c r="I29" s="8">
        <v>2.866519949649703</v>
      </c>
      <c r="J29" s="9">
        <v>23.723161437178913</v>
      </c>
    </row>
    <row r="30" spans="1:10" ht="14.25">
      <c r="A30" s="10" t="s">
        <v>27</v>
      </c>
      <c r="B30" s="3">
        <v>4404.152</v>
      </c>
      <c r="C30" s="3">
        <v>1208.33</v>
      </c>
      <c r="D30" s="3">
        <v>5612.482</v>
      </c>
      <c r="E30" s="3">
        <v>4555.365</v>
      </c>
      <c r="F30" s="3">
        <v>1121.8</v>
      </c>
      <c r="G30" s="3">
        <v>5677.165</v>
      </c>
      <c r="H30" s="4">
        <v>3.433419191708182</v>
      </c>
      <c r="I30" s="4">
        <v>-7.161123203098489</v>
      </c>
      <c r="J30" s="5">
        <v>1.1524847652072647</v>
      </c>
    </row>
    <row r="31" spans="1:10" ht="14.25">
      <c r="A31" s="6" t="s">
        <v>64</v>
      </c>
      <c r="B31" s="7">
        <v>2124.632</v>
      </c>
      <c r="C31" s="7">
        <v>182.13300000000004</v>
      </c>
      <c r="D31" s="7">
        <v>2306.7650000000003</v>
      </c>
      <c r="E31" s="7">
        <v>2611.1000000000004</v>
      </c>
      <c r="F31" s="7">
        <v>9.440000000000001</v>
      </c>
      <c r="G31" s="7">
        <v>2620.5400000000004</v>
      </c>
      <c r="H31" s="8">
        <v>22.896576913084257</v>
      </c>
      <c r="I31" s="8">
        <v>-94.81697440881115</v>
      </c>
      <c r="J31" s="9">
        <v>13.60238255739098</v>
      </c>
    </row>
    <row r="32" spans="1:10" ht="14.25">
      <c r="A32" s="10" t="s">
        <v>74</v>
      </c>
      <c r="B32" s="3">
        <v>6.128</v>
      </c>
      <c r="C32" s="3">
        <v>1874.0099999999998</v>
      </c>
      <c r="D32" s="3">
        <v>1880.1379999999997</v>
      </c>
      <c r="E32" s="3">
        <v>0</v>
      </c>
      <c r="F32" s="3">
        <v>1475.306</v>
      </c>
      <c r="G32" s="3">
        <v>1475.306</v>
      </c>
      <c r="H32" s="4">
        <v>-100</v>
      </c>
      <c r="I32" s="4">
        <v>-21.275446769227475</v>
      </c>
      <c r="J32" s="5">
        <v>-21.532036478173396</v>
      </c>
    </row>
    <row r="33" spans="1:10" ht="14.25">
      <c r="A33" s="6" t="s">
        <v>60</v>
      </c>
      <c r="B33" s="7">
        <v>988.995</v>
      </c>
      <c r="C33" s="7">
        <v>0</v>
      </c>
      <c r="D33" s="7">
        <v>988.995</v>
      </c>
      <c r="E33" s="7">
        <v>1371.0030000000002</v>
      </c>
      <c r="F33" s="7">
        <v>0</v>
      </c>
      <c r="G33" s="7">
        <v>1371.0030000000002</v>
      </c>
      <c r="H33" s="8">
        <v>38.6258777850242</v>
      </c>
      <c r="I33" s="8">
        <v>0</v>
      </c>
      <c r="J33" s="9">
        <v>38.6258777850242</v>
      </c>
    </row>
    <row r="34" spans="1:10" ht="14.25">
      <c r="A34" s="10" t="s">
        <v>28</v>
      </c>
      <c r="B34" s="3">
        <v>7371.211</v>
      </c>
      <c r="C34" s="3">
        <v>1787.891</v>
      </c>
      <c r="D34" s="3">
        <v>9159.102</v>
      </c>
      <c r="E34" s="3">
        <v>1217.222</v>
      </c>
      <c r="F34" s="3">
        <v>186.36599999999999</v>
      </c>
      <c r="G34" s="3">
        <v>1403.588</v>
      </c>
      <c r="H34" s="4">
        <v>-83.48681105452009</v>
      </c>
      <c r="I34" s="4">
        <v>-89.57621018283554</v>
      </c>
      <c r="J34" s="5">
        <v>-84.67548456169611</v>
      </c>
    </row>
    <row r="35" spans="1:10" ht="14.25">
      <c r="A35" s="6" t="s">
        <v>59</v>
      </c>
      <c r="B35" s="7">
        <v>1799.042</v>
      </c>
      <c r="C35" s="7">
        <v>0.27</v>
      </c>
      <c r="D35" s="7">
        <v>1799.312</v>
      </c>
      <c r="E35" s="7">
        <v>2817.089</v>
      </c>
      <c r="F35" s="42">
        <v>0.7</v>
      </c>
      <c r="G35" s="7">
        <v>2817.7889999999998</v>
      </c>
      <c r="H35" s="8">
        <v>56.588284209040154</v>
      </c>
      <c r="I35" s="8">
        <v>159.25925925925924</v>
      </c>
      <c r="J35" s="9">
        <v>56.60369074401771</v>
      </c>
    </row>
    <row r="36" spans="1:10" ht="14.25">
      <c r="A36" s="10" t="s">
        <v>29</v>
      </c>
      <c r="B36" s="3">
        <v>321.98199999999997</v>
      </c>
      <c r="C36" s="3">
        <v>323.135</v>
      </c>
      <c r="D36" s="3">
        <v>645.117</v>
      </c>
      <c r="E36" s="3">
        <v>386.967</v>
      </c>
      <c r="F36" s="3">
        <v>403.524</v>
      </c>
      <c r="G36" s="3">
        <v>790.491</v>
      </c>
      <c r="H36" s="40">
        <v>20.182805249982923</v>
      </c>
      <c r="I36" s="4">
        <v>24.87783743636561</v>
      </c>
      <c r="J36" s="5">
        <v>22.534516994591684</v>
      </c>
    </row>
    <row r="37" spans="1:10" ht="14.25">
      <c r="A37" s="6" t="s">
        <v>30</v>
      </c>
      <c r="B37" s="7">
        <v>1227.864</v>
      </c>
      <c r="C37" s="7">
        <v>0</v>
      </c>
      <c r="D37" s="7">
        <v>1227.864</v>
      </c>
      <c r="E37" s="7">
        <v>1565.826</v>
      </c>
      <c r="F37" s="7">
        <v>9.370000000000001</v>
      </c>
      <c r="G37" s="7">
        <v>1575.196</v>
      </c>
      <c r="H37" s="8">
        <v>27.52438380797873</v>
      </c>
      <c r="I37" s="8">
        <v>0</v>
      </c>
      <c r="J37" s="9">
        <v>28.2874976381749</v>
      </c>
    </row>
    <row r="38" spans="1:10" ht="14.25">
      <c r="A38" s="10" t="s">
        <v>31</v>
      </c>
      <c r="B38" s="3">
        <v>3514.28</v>
      </c>
      <c r="C38" s="3">
        <v>0</v>
      </c>
      <c r="D38" s="3">
        <v>3514.28</v>
      </c>
      <c r="E38" s="3">
        <v>3747.774</v>
      </c>
      <c r="F38" s="3">
        <v>0</v>
      </c>
      <c r="G38" s="3">
        <v>3747.774</v>
      </c>
      <c r="H38" s="4">
        <v>6.644149014876438</v>
      </c>
      <c r="I38" s="4">
        <v>0</v>
      </c>
      <c r="J38" s="5">
        <v>6.644149014876438</v>
      </c>
    </row>
    <row r="39" spans="1:10" ht="14.25">
      <c r="A39" s="6" t="s">
        <v>32</v>
      </c>
      <c r="B39" s="7">
        <v>271.613</v>
      </c>
      <c r="C39" s="7">
        <v>0.416</v>
      </c>
      <c r="D39" s="7">
        <v>272.029</v>
      </c>
      <c r="E39" s="7">
        <v>339.933</v>
      </c>
      <c r="F39" s="7">
        <v>36.577999999999996</v>
      </c>
      <c r="G39" s="7">
        <v>376.51099999999997</v>
      </c>
      <c r="H39" s="8">
        <v>25.153435218491012</v>
      </c>
      <c r="I39" s="8">
        <v>8692.788461538461</v>
      </c>
      <c r="J39" s="9">
        <v>38.40840498623307</v>
      </c>
    </row>
    <row r="40" spans="1:10" ht="14.25">
      <c r="A40" s="10" t="s">
        <v>33</v>
      </c>
      <c r="B40" s="3">
        <v>13060.046999999999</v>
      </c>
      <c r="C40" s="3">
        <v>8428.804</v>
      </c>
      <c r="D40" s="3">
        <v>21488.851</v>
      </c>
      <c r="E40" s="3">
        <v>13276.94016</v>
      </c>
      <c r="F40" s="3">
        <v>7162.689</v>
      </c>
      <c r="G40" s="3">
        <v>20439.62916</v>
      </c>
      <c r="H40" s="4">
        <v>1.660737974373304</v>
      </c>
      <c r="I40" s="4">
        <v>-15.021288904096</v>
      </c>
      <c r="J40" s="5">
        <v>-4.882633510744704</v>
      </c>
    </row>
    <row r="41" spans="1:10" ht="14.25">
      <c r="A41" s="6" t="s">
        <v>34</v>
      </c>
      <c r="B41" s="7">
        <v>0</v>
      </c>
      <c r="C41" s="7">
        <v>2.046</v>
      </c>
      <c r="D41" s="7">
        <v>2.046</v>
      </c>
      <c r="E41" s="7">
        <v>0</v>
      </c>
      <c r="F41" s="7">
        <v>18.567999999999998</v>
      </c>
      <c r="G41" s="7">
        <v>18.567999999999998</v>
      </c>
      <c r="H41" s="8">
        <v>0</v>
      </c>
      <c r="I41" s="8">
        <v>807.5268817204302</v>
      </c>
      <c r="J41" s="9">
        <v>807.5268817204302</v>
      </c>
    </row>
    <row r="42" spans="1:10" ht="14.25">
      <c r="A42" s="10" t="s">
        <v>35</v>
      </c>
      <c r="B42" s="3">
        <v>4689.287999999999</v>
      </c>
      <c r="C42" s="3">
        <v>2594.727</v>
      </c>
      <c r="D42" s="3">
        <v>7284.0149999999985</v>
      </c>
      <c r="E42" s="3">
        <v>4764.575999999999</v>
      </c>
      <c r="F42" s="3">
        <v>2724.719</v>
      </c>
      <c r="G42" s="3">
        <v>7489.294999999999</v>
      </c>
      <c r="H42" s="4">
        <v>1.6055315860318344</v>
      </c>
      <c r="I42" s="4">
        <v>5.009852674289056</v>
      </c>
      <c r="J42" s="5">
        <v>2.8182259372063445</v>
      </c>
    </row>
    <row r="43" spans="1:10" ht="14.25">
      <c r="A43" s="6" t="s">
        <v>36</v>
      </c>
      <c r="B43" s="7">
        <v>4405.6720000000005</v>
      </c>
      <c r="C43" s="7">
        <v>282.71</v>
      </c>
      <c r="D43" s="7">
        <v>4688.3820000000005</v>
      </c>
      <c r="E43" s="7">
        <v>4404.562</v>
      </c>
      <c r="F43" s="7">
        <v>50.069</v>
      </c>
      <c r="G43" s="7">
        <v>4454.631</v>
      </c>
      <c r="H43" s="8">
        <v>-0.025194794346936902</v>
      </c>
      <c r="I43" s="8">
        <v>-82.28962541119876</v>
      </c>
      <c r="J43" s="9">
        <v>-4.985749881302338</v>
      </c>
    </row>
    <row r="44" spans="1:10" ht="14.25">
      <c r="A44" s="10" t="s">
        <v>66</v>
      </c>
      <c r="B44" s="3">
        <v>4367.437</v>
      </c>
      <c r="C44" s="3">
        <v>10.974</v>
      </c>
      <c r="D44" s="3">
        <v>4378.411</v>
      </c>
      <c r="E44" s="3">
        <v>4772.119</v>
      </c>
      <c r="F44" s="3">
        <v>86.91</v>
      </c>
      <c r="G44" s="3">
        <v>4859.0289999999995</v>
      </c>
      <c r="H44" s="4">
        <v>9.265892101019427</v>
      </c>
      <c r="I44" s="4">
        <v>691.9628212137779</v>
      </c>
      <c r="J44" s="5">
        <v>10.976995992381699</v>
      </c>
    </row>
    <row r="45" spans="1:10" ht="14.25">
      <c r="A45" s="6" t="s">
        <v>67</v>
      </c>
      <c r="B45" s="7">
        <v>2595.685</v>
      </c>
      <c r="C45" s="7">
        <v>9.738999999999999</v>
      </c>
      <c r="D45" s="7">
        <v>2605.424</v>
      </c>
      <c r="E45" s="7">
        <v>3390.272</v>
      </c>
      <c r="F45" s="7">
        <v>31.719</v>
      </c>
      <c r="G45" s="7">
        <v>3421.991</v>
      </c>
      <c r="H45" s="8">
        <v>30.611842346047386</v>
      </c>
      <c r="I45" s="8">
        <v>225.6905226409283</v>
      </c>
      <c r="J45" s="9">
        <v>31.341040844023855</v>
      </c>
    </row>
    <row r="46" spans="1:10" ht="14.25">
      <c r="A46" s="10" t="s">
        <v>37</v>
      </c>
      <c r="B46" s="3">
        <v>3401.8349999999996</v>
      </c>
      <c r="C46" s="3">
        <v>111.509</v>
      </c>
      <c r="D46" s="3">
        <v>3513.3439999999996</v>
      </c>
      <c r="E46" s="3">
        <v>4284.286</v>
      </c>
      <c r="F46" s="3">
        <v>114.529</v>
      </c>
      <c r="G46" s="3">
        <v>4398.8150000000005</v>
      </c>
      <c r="H46" s="4">
        <v>25.940440967889405</v>
      </c>
      <c r="I46" s="4">
        <v>2.7083015720704124</v>
      </c>
      <c r="J46" s="5">
        <v>25.203082874890733</v>
      </c>
    </row>
    <row r="47" spans="1:10" ht="14.25">
      <c r="A47" s="6" t="s">
        <v>38</v>
      </c>
      <c r="B47" s="7">
        <v>5221.397000000001</v>
      </c>
      <c r="C47" s="7">
        <v>401.9079999999999</v>
      </c>
      <c r="D47" s="7">
        <v>5623.305</v>
      </c>
      <c r="E47" s="7">
        <v>6273.589000000001</v>
      </c>
      <c r="F47" s="7">
        <v>425.96799999999996</v>
      </c>
      <c r="G47" s="7">
        <v>6699.557000000001</v>
      </c>
      <c r="H47" s="8">
        <v>20.151541819172145</v>
      </c>
      <c r="I47" s="8">
        <v>5.986444658976698</v>
      </c>
      <c r="J47" s="9">
        <v>19.139136148581667</v>
      </c>
    </row>
    <row r="48" spans="1:10" ht="14.25">
      <c r="A48" s="10" t="s">
        <v>68</v>
      </c>
      <c r="B48" s="3">
        <v>2503.638</v>
      </c>
      <c r="C48" s="3">
        <v>11.088</v>
      </c>
      <c r="D48" s="3">
        <v>2514.726</v>
      </c>
      <c r="E48" s="3">
        <v>5503.565</v>
      </c>
      <c r="F48" s="3">
        <v>124.721</v>
      </c>
      <c r="G48" s="3">
        <v>5628.286</v>
      </c>
      <c r="H48" s="4">
        <v>119.82271398660669</v>
      </c>
      <c r="I48" s="4">
        <v>1024.8286435786438</v>
      </c>
      <c r="J48" s="5">
        <v>123.81309136661409</v>
      </c>
    </row>
    <row r="49" spans="1:10" ht="14.25">
      <c r="A49" s="6" t="s">
        <v>39</v>
      </c>
      <c r="B49" s="7">
        <v>6951.163</v>
      </c>
      <c r="C49" s="7">
        <v>3175.806</v>
      </c>
      <c r="D49" s="7">
        <v>10126.969</v>
      </c>
      <c r="E49" s="7">
        <v>7496.277</v>
      </c>
      <c r="F49" s="7">
        <v>3194.0550000000003</v>
      </c>
      <c r="G49" s="7">
        <v>10690.332</v>
      </c>
      <c r="H49" s="8">
        <v>7.842054631721347</v>
      </c>
      <c r="I49" s="8">
        <v>0.5746257800382093</v>
      </c>
      <c r="J49" s="9">
        <v>5.562997181091413</v>
      </c>
    </row>
    <row r="50" spans="1:10" ht="14.25">
      <c r="A50" s="10" t="s">
        <v>40</v>
      </c>
      <c r="B50" s="3">
        <v>385.18399999999997</v>
      </c>
      <c r="C50" s="3">
        <v>0</v>
      </c>
      <c r="D50" s="3">
        <v>385.18399999999997</v>
      </c>
      <c r="E50" s="3">
        <v>478.683</v>
      </c>
      <c r="F50" s="3">
        <v>0</v>
      </c>
      <c r="G50" s="3">
        <v>478.683</v>
      </c>
      <c r="H50" s="4">
        <v>24.273853534933963</v>
      </c>
      <c r="I50" s="4">
        <v>0</v>
      </c>
      <c r="J50" s="5">
        <v>24.273853534933963</v>
      </c>
    </row>
    <row r="51" spans="1:10" ht="14.25">
      <c r="A51" s="6" t="s">
        <v>41</v>
      </c>
      <c r="B51" s="7">
        <v>543.302</v>
      </c>
      <c r="C51" s="7">
        <v>0</v>
      </c>
      <c r="D51" s="7">
        <v>543.302</v>
      </c>
      <c r="E51" s="7">
        <v>668.77</v>
      </c>
      <c r="F51" s="7">
        <v>0</v>
      </c>
      <c r="G51" s="7">
        <v>668.77</v>
      </c>
      <c r="H51" s="8">
        <v>23.09360171690882</v>
      </c>
      <c r="I51" s="8">
        <v>0</v>
      </c>
      <c r="J51" s="9">
        <v>23.09360171690882</v>
      </c>
    </row>
    <row r="52" spans="1:10" ht="14.25">
      <c r="A52" s="10" t="s">
        <v>42</v>
      </c>
      <c r="B52" s="3">
        <v>2686.713</v>
      </c>
      <c r="C52" s="3">
        <v>26.622999999999998</v>
      </c>
      <c r="D52" s="3">
        <v>2713.3360000000002</v>
      </c>
      <c r="E52" s="3">
        <v>2739.712</v>
      </c>
      <c r="F52" s="3">
        <v>73.105</v>
      </c>
      <c r="G52" s="3">
        <v>2812.817</v>
      </c>
      <c r="H52" s="4">
        <v>1.9726334744351106</v>
      </c>
      <c r="I52" s="4">
        <v>174.5933966870751</v>
      </c>
      <c r="J52" s="5">
        <v>3.666372318061595</v>
      </c>
    </row>
    <row r="53" spans="1:10" ht="14.25">
      <c r="A53" s="6" t="s">
        <v>69</v>
      </c>
      <c r="B53" s="7">
        <v>3589.159</v>
      </c>
      <c r="C53" s="7">
        <v>44.393</v>
      </c>
      <c r="D53" s="7">
        <v>3633.552</v>
      </c>
      <c r="E53" s="7">
        <v>6031.998</v>
      </c>
      <c r="F53" s="7">
        <v>765.768</v>
      </c>
      <c r="G53" s="7">
        <v>6797.766</v>
      </c>
      <c r="H53" s="8">
        <v>68.06159883136968</v>
      </c>
      <c r="I53" s="8">
        <v>1624.974658166828</v>
      </c>
      <c r="J53" s="9">
        <v>87.08321774395962</v>
      </c>
    </row>
    <row r="54" spans="1:10" ht="14.25">
      <c r="A54" s="10" t="s">
        <v>43</v>
      </c>
      <c r="B54" s="3">
        <v>2290.8529999999996</v>
      </c>
      <c r="C54" s="3">
        <v>0</v>
      </c>
      <c r="D54" s="3">
        <v>2290.8529999999996</v>
      </c>
      <c r="E54" s="3">
        <v>3010.6699999999996</v>
      </c>
      <c r="F54" s="3">
        <v>0</v>
      </c>
      <c r="G54" s="3">
        <v>3010.6699999999996</v>
      </c>
      <c r="H54" s="4">
        <v>31.421352657721823</v>
      </c>
      <c r="I54" s="4">
        <v>0</v>
      </c>
      <c r="J54" s="5">
        <v>31.421352657721823</v>
      </c>
    </row>
    <row r="55" spans="1:10" ht="14.25">
      <c r="A55" s="6" t="s">
        <v>61</v>
      </c>
      <c r="B55" s="7">
        <v>161.83900000000003</v>
      </c>
      <c r="C55" s="7">
        <v>1643.727</v>
      </c>
      <c r="D55" s="7">
        <v>1805.566</v>
      </c>
      <c r="E55" s="7">
        <v>174.97899999999998</v>
      </c>
      <c r="F55" s="7">
        <v>779.902</v>
      </c>
      <c r="G55" s="7">
        <v>954.8810000000001</v>
      </c>
      <c r="H55" s="8">
        <v>8.119180172887843</v>
      </c>
      <c r="I55" s="8">
        <v>-52.55282659468391</v>
      </c>
      <c r="J55" s="9">
        <v>-47.11458899868518</v>
      </c>
    </row>
    <row r="56" spans="1:10" ht="14.25">
      <c r="A56" s="10" t="s">
        <v>44</v>
      </c>
      <c r="B56" s="3">
        <v>527.373</v>
      </c>
      <c r="C56" s="3">
        <v>0</v>
      </c>
      <c r="D56" s="3">
        <v>527.373</v>
      </c>
      <c r="E56" s="3">
        <v>950.813</v>
      </c>
      <c r="F56" s="3">
        <v>49.147999999999996</v>
      </c>
      <c r="G56" s="3">
        <v>999.961</v>
      </c>
      <c r="H56" s="4">
        <v>80.29231682319723</v>
      </c>
      <c r="I56" s="4">
        <v>0</v>
      </c>
      <c r="J56" s="5">
        <v>89.61171694417422</v>
      </c>
    </row>
    <row r="57" spans="1:10" ht="14.25">
      <c r="A57" s="6" t="s">
        <v>45</v>
      </c>
      <c r="B57" s="7">
        <v>0</v>
      </c>
      <c r="C57" s="7">
        <v>0</v>
      </c>
      <c r="D57" s="7">
        <v>0</v>
      </c>
      <c r="E57" s="7">
        <v>0</v>
      </c>
      <c r="F57" s="7">
        <v>0</v>
      </c>
      <c r="G57" s="7">
        <v>0</v>
      </c>
      <c r="H57" s="8">
        <v>0</v>
      </c>
      <c r="I57" s="8">
        <v>0</v>
      </c>
      <c r="J57" s="9">
        <v>0</v>
      </c>
    </row>
    <row r="58" spans="1:10" ht="14.25">
      <c r="A58" s="10" t="s">
        <v>46</v>
      </c>
      <c r="B58" s="3">
        <v>9408.399</v>
      </c>
      <c r="C58" s="3">
        <v>13.232999999999999</v>
      </c>
      <c r="D58" s="3">
        <v>9421.632</v>
      </c>
      <c r="E58" s="3">
        <v>11257.206</v>
      </c>
      <c r="F58" s="3">
        <v>63.622</v>
      </c>
      <c r="G58" s="3">
        <v>11320.828</v>
      </c>
      <c r="H58" s="4">
        <v>19.650601552931597</v>
      </c>
      <c r="I58" s="4">
        <v>380.78289125670676</v>
      </c>
      <c r="J58" s="5">
        <v>20.157824037279315</v>
      </c>
    </row>
    <row r="59" spans="1:10" ht="14.25">
      <c r="A59" s="6" t="s">
        <v>75</v>
      </c>
      <c r="B59" s="7">
        <v>204.60900000000004</v>
      </c>
      <c r="C59" s="7">
        <v>464.836</v>
      </c>
      <c r="D59" s="7">
        <v>669.445</v>
      </c>
      <c r="E59" s="7">
        <v>268.40700000000004</v>
      </c>
      <c r="F59" s="7">
        <v>868.192</v>
      </c>
      <c r="G59" s="7">
        <v>1136.5990000000002</v>
      </c>
      <c r="H59" s="8">
        <v>31.18044660792047</v>
      </c>
      <c r="I59" s="8">
        <v>86.7738299099037</v>
      </c>
      <c r="J59" s="9">
        <v>69.78228233835492</v>
      </c>
    </row>
    <row r="60" spans="1:10" ht="14.25">
      <c r="A60" s="10" t="s">
        <v>76</v>
      </c>
      <c r="B60" s="3">
        <v>110.04400000000001</v>
      </c>
      <c r="C60" s="3">
        <v>1496.384</v>
      </c>
      <c r="D60" s="3">
        <v>1606.428</v>
      </c>
      <c r="E60" s="3">
        <v>209.814</v>
      </c>
      <c r="F60" s="3">
        <v>1571.199</v>
      </c>
      <c r="G60" s="3">
        <v>1781.0130000000001</v>
      </c>
      <c r="H60" s="4">
        <v>90.66373450619749</v>
      </c>
      <c r="I60" s="4">
        <v>4.999719323382237</v>
      </c>
      <c r="J60" s="5">
        <v>10.867900708901988</v>
      </c>
    </row>
    <row r="61" spans="1:10" ht="14.25">
      <c r="A61" s="11" t="s">
        <v>47</v>
      </c>
      <c r="B61" s="22">
        <f>+B62-SUM(B6+B10+B32+B20+B59+B60+B5)</f>
        <v>349361.7380000001</v>
      </c>
      <c r="C61" s="22">
        <f>+C62-SUM(C6+C10+C32+C20+C59+C60+C5)</f>
        <v>519622.8799999994</v>
      </c>
      <c r="D61" s="22">
        <f>+D62-SUM(D6+D10+D32+D20+D59+D60+D5)</f>
        <v>868984.6180000002</v>
      </c>
      <c r="E61" s="22">
        <f>+E62-SUM(E6+E10+E32+E20+E59+E60+E5)</f>
        <v>382849.96608999977</v>
      </c>
      <c r="F61" s="22">
        <f>+F62-SUM(F6+F10+F32+F20+F59+F60+F5)</f>
        <v>509780.18270000163</v>
      </c>
      <c r="G61" s="22">
        <f>+G62-SUM(G6+G10+G32+G20+G59+G60+G5)</f>
        <v>892630.1487899995</v>
      </c>
      <c r="H61" s="23">
        <f>+_xlfn.IFERROR(((E61-B61)/B61)*100,0)</f>
        <v>9.58554542398104</v>
      </c>
      <c r="I61" s="23">
        <f>+_xlfn.IFERROR(((F61-C61)/C61)*100,0)</f>
        <v>-1.8942001360674878</v>
      </c>
      <c r="J61" s="23">
        <f>+_xlfn.IFERROR(((G61-D61)/D61)*100,0)</f>
        <v>2.721052858728425</v>
      </c>
    </row>
    <row r="62" spans="1:10" ht="14.25">
      <c r="A62" s="14" t="s">
        <v>48</v>
      </c>
      <c r="B62" s="24">
        <f>SUM(B4:B60)</f>
        <v>605931.3880000002</v>
      </c>
      <c r="C62" s="24">
        <f>SUM(C4:C60)</f>
        <v>2539484.6799999992</v>
      </c>
      <c r="D62" s="24">
        <f>SUM(D4:D60)</f>
        <v>3145416.068</v>
      </c>
      <c r="E62" s="24">
        <f>SUM(E4:E60)</f>
        <v>663491.9231441915</v>
      </c>
      <c r="F62" s="24">
        <f>SUM(F4:F60)</f>
        <v>2498730.162706668</v>
      </c>
      <c r="G62" s="24">
        <f>SUM(G4:G60)</f>
        <v>3162222.0858508577</v>
      </c>
      <c r="H62" s="25">
        <f>+_xlfn.IFERROR(((E62-B62)/B62)*100,0)</f>
        <v>9.49951368820513</v>
      </c>
      <c r="I62" s="25">
        <f>+_xlfn.IFERROR(((F62-C62)/C62)*100,0)</f>
        <v>-1.6048341466399878</v>
      </c>
      <c r="J62" s="25">
        <f>+_xlfn.IFERROR(((G62-D62)/D62)*100,0)</f>
        <v>0.5343019011645009</v>
      </c>
    </row>
    <row r="63" spans="1:10" ht="14.25">
      <c r="A63" s="26"/>
      <c r="B63" s="27"/>
      <c r="C63" s="27"/>
      <c r="D63" s="27"/>
      <c r="E63" s="27"/>
      <c r="F63" s="27"/>
      <c r="G63" s="27"/>
      <c r="H63" s="27"/>
      <c r="I63" s="27"/>
      <c r="J63" s="28"/>
    </row>
    <row r="64" spans="1:10" ht="14.25">
      <c r="A64" s="26" t="s">
        <v>58</v>
      </c>
      <c r="B64" s="27"/>
      <c r="C64" s="27"/>
      <c r="D64" s="27"/>
      <c r="E64" s="27"/>
      <c r="F64" s="27"/>
      <c r="G64" s="27"/>
      <c r="H64" s="27"/>
      <c r="I64" s="27"/>
      <c r="J64" s="28"/>
    </row>
    <row r="65" spans="1:10" ht="15" thickBot="1">
      <c r="A65" s="29"/>
      <c r="B65" s="30"/>
      <c r="C65" s="30"/>
      <c r="D65" s="30"/>
      <c r="E65" s="30"/>
      <c r="F65" s="30"/>
      <c r="G65" s="30"/>
      <c r="H65" s="30"/>
      <c r="I65" s="30"/>
      <c r="J65" s="31"/>
    </row>
    <row r="66" spans="1:10" ht="45.75" customHeight="1">
      <c r="A66" s="60" t="s">
        <v>62</v>
      </c>
      <c r="B66" s="60"/>
      <c r="C66" s="60"/>
      <c r="D66" s="60"/>
      <c r="E66" s="60"/>
      <c r="F66" s="60"/>
      <c r="G66" s="60"/>
      <c r="H66" s="60"/>
      <c r="I66" s="60"/>
      <c r="J66" s="60"/>
    </row>
    <row r="67" ht="14.25">
      <c r="A67" s="39" t="s">
        <v>63</v>
      </c>
    </row>
    <row r="68" spans="2:7" ht="14.25">
      <c r="B68" s="37"/>
      <c r="C68" s="37"/>
      <c r="D68" s="37"/>
      <c r="E68" s="37"/>
      <c r="F68" s="37"/>
      <c r="G68" s="37"/>
    </row>
    <row r="69" spans="2:7" ht="14.25">
      <c r="B69" s="37"/>
      <c r="C69" s="37"/>
      <c r="D69" s="37"/>
      <c r="E69" s="37"/>
      <c r="F69" s="37"/>
      <c r="G69" s="37"/>
    </row>
    <row r="70" spans="2:7" ht="14.25">
      <c r="B70" s="43"/>
      <c r="C70" s="43"/>
      <c r="D70" s="43"/>
      <c r="E70" s="43"/>
      <c r="F70" s="43"/>
      <c r="G70" s="43"/>
    </row>
    <row r="71" spans="2:7" ht="14.25">
      <c r="B71" s="43"/>
      <c r="C71" s="43"/>
      <c r="D71" s="43"/>
      <c r="E71" s="43"/>
      <c r="F71" s="43"/>
      <c r="G71" s="43"/>
    </row>
  </sheetData>
  <sheetProtection/>
  <mergeCells count="6">
    <mergeCell ref="A66:J66"/>
    <mergeCell ref="A1:J1"/>
    <mergeCell ref="A2:A3"/>
    <mergeCell ref="B2:D2"/>
    <mergeCell ref="E2:G2"/>
    <mergeCell ref="H2:J2"/>
  </mergeCells>
  <conditionalFormatting sqref="B4:J60">
    <cfRule type="cellIs" priority="1"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3" r:id="rId1"/>
</worksheet>
</file>

<file path=xl/worksheets/sheet5.xml><?xml version="1.0" encoding="utf-8"?>
<worksheet xmlns="http://schemas.openxmlformats.org/spreadsheetml/2006/main" xmlns:r="http://schemas.openxmlformats.org/officeDocument/2006/relationships">
  <dimension ref="A1:J71"/>
  <sheetViews>
    <sheetView zoomScale="80" zoomScaleNormal="80" zoomScalePageLayoutView="0" workbookViewId="0" topLeftCell="C28">
      <selection activeCell="A76" sqref="A76"/>
    </sheetView>
  </sheetViews>
  <sheetFormatPr defaultColWidth="9.140625" defaultRowHeight="15"/>
  <cols>
    <col min="1" max="1" width="34.00390625" style="44" bestFit="1" customWidth="1"/>
    <col min="2" max="10" width="14.28125" style="44" customWidth="1"/>
    <col min="11" max="16384" width="9.140625" style="44" customWidth="1"/>
  </cols>
  <sheetData>
    <row r="1" spans="1:10" ht="18" customHeight="1">
      <c r="A1" s="61" t="s">
        <v>85</v>
      </c>
      <c r="B1" s="62"/>
      <c r="C1" s="62"/>
      <c r="D1" s="62"/>
      <c r="E1" s="62"/>
      <c r="F1" s="62"/>
      <c r="G1" s="62"/>
      <c r="H1" s="62"/>
      <c r="I1" s="62"/>
      <c r="J1" s="63"/>
    </row>
    <row r="2" spans="1:10" ht="30" customHeight="1">
      <c r="A2" s="75" t="s">
        <v>1</v>
      </c>
      <c r="B2" s="66" t="s">
        <v>87</v>
      </c>
      <c r="C2" s="66"/>
      <c r="D2" s="66"/>
      <c r="E2" s="66" t="s">
        <v>88</v>
      </c>
      <c r="F2" s="66"/>
      <c r="G2" s="66"/>
      <c r="H2" s="67" t="s">
        <v>65</v>
      </c>
      <c r="I2" s="67"/>
      <c r="J2" s="68"/>
    </row>
    <row r="3" spans="1:10" ht="14.25">
      <c r="A3" s="76"/>
      <c r="B3" s="1" t="s">
        <v>2</v>
      </c>
      <c r="C3" s="1" t="s">
        <v>3</v>
      </c>
      <c r="D3" s="1" t="s">
        <v>4</v>
      </c>
      <c r="E3" s="1" t="s">
        <v>2</v>
      </c>
      <c r="F3" s="1" t="s">
        <v>3</v>
      </c>
      <c r="G3" s="1" t="s">
        <v>4</v>
      </c>
      <c r="H3" s="1" t="s">
        <v>2</v>
      </c>
      <c r="I3" s="1" t="s">
        <v>3</v>
      </c>
      <c r="J3" s="2" t="s">
        <v>4</v>
      </c>
    </row>
    <row r="4" spans="1:10" ht="14.25">
      <c r="A4" s="10" t="s">
        <v>5</v>
      </c>
      <c r="B4" s="49">
        <f>VLOOKUP(A4,'[1]Sayfa1'!$G:$I,2,0)</f>
        <v>249.553</v>
      </c>
      <c r="C4" s="49">
        <f>VLOOKUP(A4,'[1]Sayfa1'!$G:$I,3,0)</f>
        <v>58293.42199999999</v>
      </c>
      <c r="D4" s="49">
        <f>+B4+C4</f>
        <v>58542.97499999999</v>
      </c>
      <c r="E4" s="49">
        <v>0</v>
      </c>
      <c r="F4" s="49">
        <v>0</v>
      </c>
      <c r="G4" s="49">
        <v>0</v>
      </c>
      <c r="H4" s="4">
        <v>-100</v>
      </c>
      <c r="I4" s="4">
        <v>-100</v>
      </c>
      <c r="J4" s="5">
        <v>-100</v>
      </c>
    </row>
    <row r="5" spans="1:10" ht="14.25">
      <c r="A5" s="6" t="s">
        <v>84</v>
      </c>
      <c r="B5" s="50">
        <f>VLOOKUP(A5,'[1]Sayfa1'!$G:$I,2,0)</f>
        <v>34138.071</v>
      </c>
      <c r="C5" s="50">
        <f>VLOOKUP(A5,'[1]Sayfa1'!$G:$I,3,0)</f>
        <v>1065758.514000001</v>
      </c>
      <c r="D5" s="7">
        <f>+B5+C5</f>
        <v>1099896.585000001</v>
      </c>
      <c r="E5" s="50">
        <v>46753.00239999916</v>
      </c>
      <c r="F5" s="50">
        <v>986453.328230008</v>
      </c>
      <c r="G5" s="50">
        <v>1033206.3306300072</v>
      </c>
      <c r="H5" s="8">
        <v>46.20314361433316</v>
      </c>
      <c r="I5" s="8">
        <v>-7.411213844471288</v>
      </c>
      <c r="J5" s="9">
        <v>-5.689984728647885</v>
      </c>
    </row>
    <row r="6" spans="1:10" ht="14.25">
      <c r="A6" s="10" t="s">
        <v>83</v>
      </c>
      <c r="B6" s="49">
        <f>VLOOKUP(A6,'[1]Sayfa1'!$G:$I,2,0)</f>
        <v>4347.180999999999</v>
      </c>
      <c r="C6" s="49">
        <f>VLOOKUP(A6,'[1]Sayfa1'!$G:$I,3,0)</f>
        <v>28649.817</v>
      </c>
      <c r="D6" s="49">
        <f aca="true" t="shared" si="0" ref="D6:D60">+B6+C6</f>
        <v>32996.998</v>
      </c>
      <c r="E6" s="49">
        <v>7202.984137699256</v>
      </c>
      <c r="F6" s="49">
        <v>30523.947148270927</v>
      </c>
      <c r="G6" s="49">
        <v>37726.93128597018</v>
      </c>
      <c r="H6" s="4">
        <v>66.48756787949324</v>
      </c>
      <c r="I6" s="40">
        <v>5.639343143815224</v>
      </c>
      <c r="J6" s="5">
        <v>13.711232358774097</v>
      </c>
    </row>
    <row r="7" spans="1:10" ht="14.25">
      <c r="A7" s="6" t="s">
        <v>6</v>
      </c>
      <c r="B7" s="50">
        <f>VLOOKUP(A7,'[1]Sayfa1'!$G:$I,2,0)</f>
        <v>6718.9890000000005</v>
      </c>
      <c r="C7" s="50">
        <f>VLOOKUP(A7,'[1]Sayfa1'!$G:$I,3,0)</f>
        <v>3454.1749999999984</v>
      </c>
      <c r="D7" s="7">
        <f t="shared" si="0"/>
        <v>10173.163999999999</v>
      </c>
      <c r="E7" s="50">
        <v>6666</v>
      </c>
      <c r="F7" s="50">
        <v>1608</v>
      </c>
      <c r="G7" s="50">
        <v>8274</v>
      </c>
      <c r="H7" s="8">
        <v>0.4524435503262864</v>
      </c>
      <c r="I7" s="8">
        <v>-49.14686975330713</v>
      </c>
      <c r="J7" s="9">
        <v>-15.910257804115883</v>
      </c>
    </row>
    <row r="8" spans="1:10" ht="14.25">
      <c r="A8" s="10" t="s">
        <v>7</v>
      </c>
      <c r="B8" s="49">
        <f>VLOOKUP(A8,'[1]Sayfa1'!$G:$I,2,0)</f>
        <v>17247.468999999994</v>
      </c>
      <c r="C8" s="49">
        <f>VLOOKUP(A8,'[1]Sayfa1'!$G:$I,3,0)</f>
        <v>2831.4109999999996</v>
      </c>
      <c r="D8" s="49">
        <f t="shared" si="0"/>
        <v>20078.879999999994</v>
      </c>
      <c r="E8" s="49">
        <v>18355.728000000003</v>
      </c>
      <c r="F8" s="49">
        <v>2090.495</v>
      </c>
      <c r="G8" s="49">
        <v>20446.223</v>
      </c>
      <c r="H8" s="4">
        <v>1.4266224124493847</v>
      </c>
      <c r="I8" s="4">
        <v>-32.1376296752978</v>
      </c>
      <c r="J8" s="5">
        <v>-3.419473351887498</v>
      </c>
    </row>
    <row r="9" spans="1:10" ht="14.25">
      <c r="A9" s="6" t="s">
        <v>8</v>
      </c>
      <c r="B9" s="50">
        <f>VLOOKUP(A9,'[1]Sayfa1'!$G:$I,2,0)</f>
        <v>4453.719</v>
      </c>
      <c r="C9" s="50">
        <f>VLOOKUP(A9,'[1]Sayfa1'!$G:$I,3,0)</f>
        <v>3584.913999999996</v>
      </c>
      <c r="D9" s="7">
        <f t="shared" si="0"/>
        <v>8038.632999999996</v>
      </c>
      <c r="E9" s="50">
        <v>4788.605</v>
      </c>
      <c r="F9" s="50">
        <v>2237.3697</v>
      </c>
      <c r="G9" s="50">
        <v>7025.9747</v>
      </c>
      <c r="H9" s="8">
        <v>14.207162909050961</v>
      </c>
      <c r="I9" s="8">
        <v>-25.907316846116636</v>
      </c>
      <c r="J9" s="9">
        <v>-0.9873411881037032</v>
      </c>
    </row>
    <row r="10" spans="1:10" ht="14.25">
      <c r="A10" s="10" t="s">
        <v>82</v>
      </c>
      <c r="B10" s="49">
        <f>VLOOKUP(A10,'[1]Sayfa1'!$G:$I,2,0)</f>
        <v>0.8380000000000001</v>
      </c>
      <c r="C10" s="49">
        <f>VLOOKUP(A10,'[1]Sayfa1'!$G:$I,3,0)</f>
        <v>0</v>
      </c>
      <c r="D10" s="49">
        <f t="shared" si="0"/>
        <v>0.8380000000000001</v>
      </c>
      <c r="E10" s="49">
        <v>0</v>
      </c>
      <c r="F10" s="49">
        <v>0</v>
      </c>
      <c r="G10" s="49">
        <v>0</v>
      </c>
      <c r="H10" s="4">
        <v>-100</v>
      </c>
      <c r="I10" s="4">
        <v>0</v>
      </c>
      <c r="J10" s="5">
        <v>-100</v>
      </c>
    </row>
    <row r="11" spans="1:10" ht="14.25">
      <c r="A11" s="6" t="s">
        <v>9</v>
      </c>
      <c r="B11" s="50">
        <f>VLOOKUP(A11,'[1]Sayfa1'!$G:$I,2,0)</f>
        <v>62.70200000000002</v>
      </c>
      <c r="C11" s="50">
        <f>VLOOKUP(A11,'[1]Sayfa1'!$G:$I,3,0)</f>
        <v>0.406</v>
      </c>
      <c r="D11" s="7">
        <f t="shared" si="0"/>
        <v>63.10800000000002</v>
      </c>
      <c r="E11" s="50">
        <v>67.575</v>
      </c>
      <c r="F11" s="50">
        <v>0.326</v>
      </c>
      <c r="G11" s="50">
        <v>67.901</v>
      </c>
      <c r="H11" s="8">
        <v>7.547871351552327</v>
      </c>
      <c r="I11" s="8">
        <v>80</v>
      </c>
      <c r="J11" s="9">
        <v>7.766090542606914</v>
      </c>
    </row>
    <row r="12" spans="1:10" ht="14.25">
      <c r="A12" s="10" t="s">
        <v>10</v>
      </c>
      <c r="B12" s="49">
        <f>VLOOKUP(A12,'[1]Sayfa1'!$G:$I,2,0)</f>
        <v>210.99900000000002</v>
      </c>
      <c r="C12" s="49">
        <f>VLOOKUP(A12,'[1]Sayfa1'!$G:$I,3,0)</f>
        <v>35.415</v>
      </c>
      <c r="D12" s="49">
        <f t="shared" si="0"/>
        <v>246.41400000000002</v>
      </c>
      <c r="E12" s="49">
        <v>191.658</v>
      </c>
      <c r="F12" s="49">
        <v>0.102</v>
      </c>
      <c r="G12" s="49">
        <v>191.76</v>
      </c>
      <c r="H12" s="4">
        <v>-11.341102010907278</v>
      </c>
      <c r="I12" s="4">
        <v>-100</v>
      </c>
      <c r="J12" s="5">
        <v>-27.128527113603173</v>
      </c>
    </row>
    <row r="13" spans="1:10" ht="14.25">
      <c r="A13" s="6" t="s">
        <v>11</v>
      </c>
      <c r="B13" s="50">
        <f>VLOOKUP(A13,'[1]Sayfa1'!$G:$I,2,0)</f>
        <v>4856.585</v>
      </c>
      <c r="C13" s="50">
        <f>VLOOKUP(A13,'[1]Sayfa1'!$G:$I,3,0)</f>
        <v>1423.9489999999998</v>
      </c>
      <c r="D13" s="7">
        <f t="shared" si="0"/>
        <v>6280.534</v>
      </c>
      <c r="E13" s="50">
        <v>3944.80116</v>
      </c>
      <c r="F13" s="50">
        <v>322.4189999999999</v>
      </c>
      <c r="G13" s="50">
        <v>4267.22016</v>
      </c>
      <c r="H13" s="8">
        <v>-17.58676063354382</v>
      </c>
      <c r="I13" s="8">
        <v>-74.77968248687691</v>
      </c>
      <c r="J13" s="9">
        <v>-31.685840027568123</v>
      </c>
    </row>
    <row r="14" spans="1:10" ht="14.25">
      <c r="A14" s="10" t="s">
        <v>12</v>
      </c>
      <c r="B14" s="49">
        <f>VLOOKUP(A14,'[1]Sayfa1'!$G:$I,2,0)</f>
        <v>664.4359999999998</v>
      </c>
      <c r="C14" s="49">
        <f>VLOOKUP(A14,'[1]Sayfa1'!$G:$I,3,0)</f>
        <v>4.137999999999999</v>
      </c>
      <c r="D14" s="49">
        <f t="shared" si="0"/>
        <v>668.5739999999998</v>
      </c>
      <c r="E14" s="49">
        <v>568.8249999999999</v>
      </c>
      <c r="F14" s="49">
        <v>27.335</v>
      </c>
      <c r="G14" s="49">
        <v>596.16</v>
      </c>
      <c r="H14" s="4">
        <v>-13.357163353457727</v>
      </c>
      <c r="I14" s="4">
        <v>78.0075981426762</v>
      </c>
      <c r="J14" s="5">
        <v>-12.947695404429854</v>
      </c>
    </row>
    <row r="15" spans="1:10" ht="14.25">
      <c r="A15" s="6" t="s">
        <v>13</v>
      </c>
      <c r="B15" s="50">
        <f>VLOOKUP(A15,'[1]Sayfa1'!$G:$I,2,0)</f>
        <v>149.683</v>
      </c>
      <c r="C15" s="50">
        <f>VLOOKUP(A15,'[1]Sayfa1'!$G:$I,3,0)</f>
        <v>0</v>
      </c>
      <c r="D15" s="7">
        <f t="shared" si="0"/>
        <v>149.683</v>
      </c>
      <c r="E15" s="50">
        <v>2.08</v>
      </c>
      <c r="F15" s="50">
        <v>0</v>
      </c>
      <c r="G15" s="50">
        <v>2.08</v>
      </c>
      <c r="H15" s="8">
        <v>-98.06931887797724</v>
      </c>
      <c r="I15" s="8">
        <v>0</v>
      </c>
      <c r="J15" s="9">
        <v>-98.06931887797724</v>
      </c>
    </row>
    <row r="16" spans="1:10" ht="14.25">
      <c r="A16" s="10" t="s">
        <v>14</v>
      </c>
      <c r="B16" s="49">
        <f>VLOOKUP(A16,'[1]Sayfa1'!$G:$I,2,0)</f>
        <v>1124.356</v>
      </c>
      <c r="C16" s="49">
        <f>VLOOKUP(A16,'[1]Sayfa1'!$G:$I,3,0)</f>
        <v>48.96500000000001</v>
      </c>
      <c r="D16" s="49">
        <f t="shared" si="0"/>
        <v>1173.321</v>
      </c>
      <c r="E16" s="49">
        <v>1325.867</v>
      </c>
      <c r="F16" s="49">
        <v>61.99</v>
      </c>
      <c r="G16" s="49">
        <v>1387.857</v>
      </c>
      <c r="H16" s="4">
        <v>21.809093132940248</v>
      </c>
      <c r="I16" s="4">
        <v>26.304503216583246</v>
      </c>
      <c r="J16" s="5">
        <v>22.047372802369384</v>
      </c>
    </row>
    <row r="17" spans="1:10" ht="14.25">
      <c r="A17" s="6" t="s">
        <v>15</v>
      </c>
      <c r="B17" s="50">
        <f>VLOOKUP(A17,'[1]Sayfa1'!$G:$I,2,0)</f>
        <v>119.006</v>
      </c>
      <c r="C17" s="50">
        <f>VLOOKUP(A17,'[1]Sayfa1'!$G:$I,3,0)</f>
        <v>0</v>
      </c>
      <c r="D17" s="7">
        <f t="shared" si="0"/>
        <v>119.006</v>
      </c>
      <c r="E17" s="50">
        <v>79.07499999999999</v>
      </c>
      <c r="F17" s="50">
        <v>0</v>
      </c>
      <c r="G17" s="50">
        <v>79.07499999999999</v>
      </c>
      <c r="H17" s="8">
        <v>-36.87867509414849</v>
      </c>
      <c r="I17" s="8">
        <v>0</v>
      </c>
      <c r="J17" s="9">
        <v>-36.87867509414849</v>
      </c>
    </row>
    <row r="18" spans="1:10" ht="14.25">
      <c r="A18" s="10" t="s">
        <v>16</v>
      </c>
      <c r="B18" s="49">
        <f>VLOOKUP(A18,'[1]Sayfa1'!$G:$I,2,0)</f>
        <v>7.0600000000000005</v>
      </c>
      <c r="C18" s="49">
        <f>VLOOKUP(A18,'[1]Sayfa1'!$G:$I,3,0)</f>
        <v>0</v>
      </c>
      <c r="D18" s="49">
        <f t="shared" si="0"/>
        <v>7.0600000000000005</v>
      </c>
      <c r="E18" s="49">
        <v>17.564</v>
      </c>
      <c r="F18" s="49">
        <v>0</v>
      </c>
      <c r="G18" s="49">
        <v>17.564</v>
      </c>
      <c r="H18" s="40">
        <v>110.63591222168824</v>
      </c>
      <c r="I18" s="40">
        <v>0</v>
      </c>
      <c r="J18" s="53">
        <v>110.63591222168824</v>
      </c>
    </row>
    <row r="19" spans="1:10" ht="14.25">
      <c r="A19" s="6" t="s">
        <v>17</v>
      </c>
      <c r="B19" s="50">
        <f>VLOOKUP(A19,'[1]Sayfa1'!$G:$I,2,0)</f>
        <v>24.181</v>
      </c>
      <c r="C19" s="50">
        <f>VLOOKUP(A19,'[1]Sayfa1'!$G:$I,3,0)</f>
        <v>0</v>
      </c>
      <c r="D19" s="7">
        <f t="shared" si="0"/>
        <v>24.181</v>
      </c>
      <c r="E19" s="50">
        <v>3.9360000000000004</v>
      </c>
      <c r="F19" s="50">
        <v>0</v>
      </c>
      <c r="G19" s="50">
        <v>3.9360000000000004</v>
      </c>
      <c r="H19" s="8">
        <v>-82.62746598174763</v>
      </c>
      <c r="I19" s="8">
        <v>0</v>
      </c>
      <c r="J19" s="9">
        <v>-82.62746598174763</v>
      </c>
    </row>
    <row r="20" spans="1:10" ht="14.25">
      <c r="A20" s="10" t="s">
        <v>81</v>
      </c>
      <c r="B20" s="49"/>
      <c r="C20" s="49"/>
      <c r="D20" s="49">
        <f t="shared" si="0"/>
        <v>0</v>
      </c>
      <c r="E20" s="49">
        <v>0</v>
      </c>
      <c r="F20" s="49">
        <v>0</v>
      </c>
      <c r="G20" s="49">
        <v>0</v>
      </c>
      <c r="H20" s="4">
        <v>0</v>
      </c>
      <c r="I20" s="4">
        <v>0</v>
      </c>
      <c r="J20" s="5">
        <v>0</v>
      </c>
    </row>
    <row r="21" spans="1:10" ht="14.25">
      <c r="A21" s="6" t="s">
        <v>18</v>
      </c>
      <c r="B21" s="50">
        <f>VLOOKUP(A21,'[1]Sayfa1'!$G:$I,2,0)</f>
        <v>0.12</v>
      </c>
      <c r="C21" s="50">
        <f>VLOOKUP(A21,'[1]Sayfa1'!$G:$I,3,0)</f>
        <v>0</v>
      </c>
      <c r="D21" s="7">
        <f t="shared" si="0"/>
        <v>0.12</v>
      </c>
      <c r="E21" s="50">
        <v>1.766</v>
      </c>
      <c r="F21" s="50">
        <v>0</v>
      </c>
      <c r="G21" s="50">
        <v>1.766</v>
      </c>
      <c r="H21" s="8">
        <v>72.72727272727273</v>
      </c>
      <c r="I21" s="8">
        <v>0</v>
      </c>
      <c r="J21" s="9">
        <v>72.72727272727273</v>
      </c>
    </row>
    <row r="22" spans="1:10" ht="14.25">
      <c r="A22" s="10" t="s">
        <v>19</v>
      </c>
      <c r="B22" s="49"/>
      <c r="C22" s="49"/>
      <c r="D22" s="49">
        <f t="shared" si="0"/>
        <v>0</v>
      </c>
      <c r="E22" s="49">
        <v>0</v>
      </c>
      <c r="F22" s="49">
        <v>0</v>
      </c>
      <c r="G22" s="49">
        <v>0</v>
      </c>
      <c r="H22" s="4">
        <v>0</v>
      </c>
      <c r="I22" s="4">
        <v>0</v>
      </c>
      <c r="J22" s="5">
        <v>0</v>
      </c>
    </row>
    <row r="23" spans="1:10" ht="14.25">
      <c r="A23" s="6" t="s">
        <v>20</v>
      </c>
      <c r="B23" s="50">
        <f>VLOOKUP(A23,'[1]Sayfa1'!$G:$I,2,0)</f>
        <v>439.72</v>
      </c>
      <c r="C23" s="50">
        <f>VLOOKUP(A23,'[1]Sayfa1'!$G:$I,3,0)</f>
        <v>0</v>
      </c>
      <c r="D23" s="7">
        <f t="shared" si="0"/>
        <v>439.72</v>
      </c>
      <c r="E23" s="50">
        <v>743.149</v>
      </c>
      <c r="F23" s="50">
        <v>0</v>
      </c>
      <c r="G23" s="50">
        <v>743.149</v>
      </c>
      <c r="H23" s="8">
        <v>82.05329261414445</v>
      </c>
      <c r="I23" s="8">
        <v>0</v>
      </c>
      <c r="J23" s="9">
        <v>82.05329261414445</v>
      </c>
    </row>
    <row r="24" spans="1:10" ht="14.25">
      <c r="A24" s="10" t="s">
        <v>21</v>
      </c>
      <c r="B24" s="49">
        <f>VLOOKUP(A24,'[1]Sayfa1'!$G:$I,2,0)</f>
        <v>6.9319999999999995</v>
      </c>
      <c r="C24" s="49">
        <f>VLOOKUP(A24,'[1]Sayfa1'!$G:$I,3,0)</f>
        <v>0</v>
      </c>
      <c r="D24" s="49">
        <f t="shared" si="0"/>
        <v>6.9319999999999995</v>
      </c>
      <c r="E24" s="47">
        <v>0.982</v>
      </c>
      <c r="F24" s="49">
        <v>0</v>
      </c>
      <c r="G24" s="47">
        <v>0.982</v>
      </c>
      <c r="H24" s="4">
        <v>-90.21264200407806</v>
      </c>
      <c r="I24" s="4">
        <v>0</v>
      </c>
      <c r="J24" s="5">
        <v>-90.21264200407806</v>
      </c>
    </row>
    <row r="25" spans="1:10" ht="14.25">
      <c r="A25" s="6" t="s">
        <v>22</v>
      </c>
      <c r="B25" s="50">
        <f>VLOOKUP(A25,'[1]Sayfa1'!$G:$I,2,0)</f>
        <v>0.626</v>
      </c>
      <c r="C25" s="50">
        <f>VLOOKUP(A25,'[1]Sayfa1'!$G:$I,3,0)</f>
        <v>121.20299999999999</v>
      </c>
      <c r="D25" s="7">
        <f t="shared" si="0"/>
        <v>121.829</v>
      </c>
      <c r="E25" s="50">
        <v>0</v>
      </c>
      <c r="F25" s="50">
        <v>0</v>
      </c>
      <c r="G25" s="50">
        <v>0</v>
      </c>
      <c r="H25" s="8">
        <v>-100</v>
      </c>
      <c r="I25" s="8">
        <v>-100</v>
      </c>
      <c r="J25" s="9">
        <v>-100</v>
      </c>
    </row>
    <row r="26" spans="1:10" ht="14.25">
      <c r="A26" s="10" t="s">
        <v>23</v>
      </c>
      <c r="B26" s="49">
        <f>VLOOKUP(A26,'[1]Sayfa1'!$G:$I,2,0)</f>
        <v>3.2350000000000003</v>
      </c>
      <c r="C26" s="49">
        <f>VLOOKUP(A26,'[1]Sayfa1'!$G:$I,3,0)</f>
        <v>0</v>
      </c>
      <c r="D26" s="49">
        <f t="shared" si="0"/>
        <v>3.2350000000000003</v>
      </c>
      <c r="E26" s="51">
        <v>0.024</v>
      </c>
      <c r="F26" s="49">
        <v>0</v>
      </c>
      <c r="G26" s="51">
        <v>0.024</v>
      </c>
      <c r="H26" s="4">
        <v>-98.90660592255125</v>
      </c>
      <c r="I26" s="4">
        <v>0</v>
      </c>
      <c r="J26" s="5">
        <v>-98.90660592255125</v>
      </c>
    </row>
    <row r="27" spans="1:10" ht="14.25">
      <c r="A27" s="6" t="s">
        <v>24</v>
      </c>
      <c r="B27" s="50"/>
      <c r="C27" s="50"/>
      <c r="D27" s="7">
        <f t="shared" si="0"/>
        <v>0</v>
      </c>
      <c r="E27" s="50">
        <v>0</v>
      </c>
      <c r="F27" s="50">
        <v>0</v>
      </c>
      <c r="G27" s="50">
        <v>0</v>
      </c>
      <c r="H27" s="8">
        <v>0</v>
      </c>
      <c r="I27" s="8">
        <v>0</v>
      </c>
      <c r="J27" s="9">
        <v>0</v>
      </c>
    </row>
    <row r="28" spans="1:10" ht="14.25">
      <c r="A28" s="10" t="s">
        <v>25</v>
      </c>
      <c r="B28" s="49">
        <f>VLOOKUP(A28,'[1]Sayfa1'!$G:$I,2,0)</f>
        <v>199.83499999999998</v>
      </c>
      <c r="C28" s="49">
        <f>VLOOKUP(A28,'[1]Sayfa1'!$G:$I,3,0)</f>
        <v>0</v>
      </c>
      <c r="D28" s="49">
        <f t="shared" si="0"/>
        <v>199.83499999999998</v>
      </c>
      <c r="E28" s="49">
        <v>263.107</v>
      </c>
      <c r="F28" s="49">
        <v>0</v>
      </c>
      <c r="G28" s="49">
        <v>263.107</v>
      </c>
      <c r="H28" s="4">
        <v>23.200134786549246</v>
      </c>
      <c r="I28" s="4">
        <v>0</v>
      </c>
      <c r="J28" s="5">
        <v>23.200134786549246</v>
      </c>
    </row>
    <row r="29" spans="1:10" ht="14.25">
      <c r="A29" s="6" t="s">
        <v>26</v>
      </c>
      <c r="B29" s="50">
        <f>VLOOKUP(A29,'[1]Sayfa1'!$G:$I,2,0)</f>
        <v>497.97000000000014</v>
      </c>
      <c r="C29" s="50">
        <f>VLOOKUP(A29,'[1]Sayfa1'!$G:$I,3,0)</f>
        <v>54.589</v>
      </c>
      <c r="D29" s="7">
        <f t="shared" si="0"/>
        <v>552.5590000000002</v>
      </c>
      <c r="E29" s="50">
        <v>1091.133</v>
      </c>
      <c r="F29" s="48">
        <v>1.8960000000000001</v>
      </c>
      <c r="G29" s="50">
        <v>1093.029</v>
      </c>
      <c r="H29" s="8">
        <v>81.81271354292264</v>
      </c>
      <c r="I29" s="8">
        <v>-97.34456928838952</v>
      </c>
      <c r="J29" s="9">
        <v>59.167374802057424</v>
      </c>
    </row>
    <row r="30" spans="1:10" ht="14.25">
      <c r="A30" s="10" t="s">
        <v>27</v>
      </c>
      <c r="B30" s="49">
        <f>VLOOKUP(A30,'[1]Sayfa1'!$G:$I,2,0)</f>
        <v>133.60199999999998</v>
      </c>
      <c r="C30" s="49">
        <f>VLOOKUP(A30,'[1]Sayfa1'!$G:$I,3,0)</f>
        <v>0.09</v>
      </c>
      <c r="D30" s="49">
        <f t="shared" si="0"/>
        <v>133.69199999999998</v>
      </c>
      <c r="E30" s="49">
        <v>101.21</v>
      </c>
      <c r="F30" s="49">
        <v>0</v>
      </c>
      <c r="G30" s="49">
        <v>101.21</v>
      </c>
      <c r="H30" s="4">
        <v>-22.80097421815111</v>
      </c>
      <c r="I30" s="4">
        <v>0</v>
      </c>
      <c r="J30" s="5">
        <v>-22.80097421815111</v>
      </c>
    </row>
    <row r="31" spans="1:10" ht="14.25">
      <c r="A31" s="6" t="s">
        <v>64</v>
      </c>
      <c r="B31" s="50">
        <f>VLOOKUP(A31,'[1]Sayfa1'!$G:$I,2,0)</f>
        <v>44.537000000000006</v>
      </c>
      <c r="C31" s="50">
        <f>VLOOKUP(A31,'[1]Sayfa1'!$G:$I,3,0)</f>
        <v>0</v>
      </c>
      <c r="D31" s="7">
        <f t="shared" si="0"/>
        <v>44.537000000000006</v>
      </c>
      <c r="E31" s="50">
        <v>37.498999999999995</v>
      </c>
      <c r="F31" s="50">
        <v>0</v>
      </c>
      <c r="G31" s="50">
        <v>37.498999999999995</v>
      </c>
      <c r="H31" s="8">
        <v>-9.798426579329432</v>
      </c>
      <c r="I31" s="8">
        <v>0</v>
      </c>
      <c r="J31" s="9">
        <v>-9.798426579329432</v>
      </c>
    </row>
    <row r="32" spans="1:10" ht="14.25">
      <c r="A32" s="10" t="s">
        <v>80</v>
      </c>
      <c r="B32" s="49">
        <f>VLOOKUP(A32,'[1]Sayfa1'!$G:$I,2,0)</f>
        <v>0</v>
      </c>
      <c r="C32" s="49">
        <f>VLOOKUP(A32,'[1]Sayfa1'!$G:$I,3,0)</f>
        <v>0.386</v>
      </c>
      <c r="D32" s="49">
        <f t="shared" si="0"/>
        <v>0.386</v>
      </c>
      <c r="E32" s="52">
        <v>0</v>
      </c>
      <c r="F32" s="49">
        <v>0</v>
      </c>
      <c r="G32" s="49">
        <v>0</v>
      </c>
      <c r="H32" s="4">
        <v>0</v>
      </c>
      <c r="I32" s="4">
        <v>-100</v>
      </c>
      <c r="J32" s="5">
        <v>-100</v>
      </c>
    </row>
    <row r="33" spans="1:10" ht="14.25">
      <c r="A33" s="6" t="s">
        <v>60</v>
      </c>
      <c r="B33" s="50">
        <f>VLOOKUP(A33,'[1]Sayfa1'!$G:$I,2,0)</f>
        <v>0</v>
      </c>
      <c r="C33" s="50">
        <f>VLOOKUP(A33,'[1]Sayfa1'!$G:$I,3,0)</f>
        <v>0</v>
      </c>
      <c r="D33" s="7">
        <f t="shared" si="0"/>
        <v>0</v>
      </c>
      <c r="E33" s="50">
        <v>0</v>
      </c>
      <c r="F33" s="50">
        <v>0</v>
      </c>
      <c r="G33" s="50">
        <v>0</v>
      </c>
      <c r="H33" s="8">
        <v>0</v>
      </c>
      <c r="I33" s="8">
        <v>0</v>
      </c>
      <c r="J33" s="9">
        <v>0</v>
      </c>
    </row>
    <row r="34" spans="1:10" ht="14.25">
      <c r="A34" s="10" t="s">
        <v>28</v>
      </c>
      <c r="B34" s="49">
        <f>VLOOKUP(A34,'[1]Sayfa1'!$G:$I,2,0)</f>
        <v>55.68000000000001</v>
      </c>
      <c r="C34" s="49">
        <f>VLOOKUP(A34,'[1]Sayfa1'!$G:$I,3,0)</f>
        <v>1.3199999999999998</v>
      </c>
      <c r="D34" s="49">
        <f t="shared" si="0"/>
        <v>57.00000000000001</v>
      </c>
      <c r="E34" s="49">
        <v>9.614999999999998</v>
      </c>
      <c r="F34" s="47">
        <v>0.24</v>
      </c>
      <c r="G34" s="49">
        <v>9.854999999999999</v>
      </c>
      <c r="H34" s="4">
        <v>-76.59273357245688</v>
      </c>
      <c r="I34" s="4">
        <v>-71.42857142857143</v>
      </c>
      <c r="J34" s="5">
        <v>-76.4890132223896</v>
      </c>
    </row>
    <row r="35" spans="1:10" ht="14.25">
      <c r="A35" s="6" t="s">
        <v>59</v>
      </c>
      <c r="B35" s="50">
        <f>VLOOKUP(A35,'[1]Sayfa1'!$G:$I,2,0)</f>
        <v>2.522</v>
      </c>
      <c r="C35" s="50">
        <f>VLOOKUP(A35,'[1]Sayfa1'!$G:$I,3,0)</f>
        <v>0</v>
      </c>
      <c r="D35" s="7">
        <f t="shared" si="0"/>
        <v>2.522</v>
      </c>
      <c r="E35" s="50">
        <v>3.182</v>
      </c>
      <c r="F35" s="50">
        <v>0</v>
      </c>
      <c r="G35" s="50">
        <v>3.182</v>
      </c>
      <c r="H35" s="8">
        <v>74.73435655253834</v>
      </c>
      <c r="I35" s="8">
        <v>0</v>
      </c>
      <c r="J35" s="9">
        <v>74.73435655253834</v>
      </c>
    </row>
    <row r="36" spans="1:10" ht="14.25">
      <c r="A36" s="10" t="s">
        <v>29</v>
      </c>
      <c r="B36" s="49">
        <f>VLOOKUP(A36,'[1]Sayfa1'!$G:$I,2,0)</f>
        <v>1.8529999999999995</v>
      </c>
      <c r="C36" s="49">
        <f>VLOOKUP(A36,'[1]Sayfa1'!$G:$I,3,0)</f>
        <v>0</v>
      </c>
      <c r="D36" s="49">
        <f t="shared" si="0"/>
        <v>1.8529999999999995</v>
      </c>
      <c r="E36" s="47">
        <v>1.387</v>
      </c>
      <c r="F36" s="49">
        <v>0</v>
      </c>
      <c r="G36" s="47">
        <v>1.387</v>
      </c>
      <c r="H36" s="4">
        <v>-39.94252873563219</v>
      </c>
      <c r="I36" s="4">
        <v>0</v>
      </c>
      <c r="J36" s="5">
        <v>-39.94252873563219</v>
      </c>
    </row>
    <row r="37" spans="1:10" ht="14.25">
      <c r="A37" s="6" t="s">
        <v>30</v>
      </c>
      <c r="B37" s="50">
        <f>VLOOKUP(A37,'[1]Sayfa1'!$G:$I,2,0)</f>
        <v>46.06499999999999</v>
      </c>
      <c r="C37" s="50">
        <f>VLOOKUP(A37,'[1]Sayfa1'!$G:$I,3,0)</f>
        <v>0</v>
      </c>
      <c r="D37" s="7">
        <f t="shared" si="0"/>
        <v>46.06499999999999</v>
      </c>
      <c r="E37" s="50">
        <v>112.84300000000002</v>
      </c>
      <c r="F37" s="50">
        <v>0</v>
      </c>
      <c r="G37" s="50">
        <v>112.84300000000002</v>
      </c>
      <c r="H37" s="8">
        <v>921.1781747947851</v>
      </c>
      <c r="I37" s="8">
        <v>0</v>
      </c>
      <c r="J37" s="9">
        <v>921.1781747947851</v>
      </c>
    </row>
    <row r="38" spans="1:10" ht="14.25">
      <c r="A38" s="10" t="s">
        <v>31</v>
      </c>
      <c r="B38" s="49">
        <f>VLOOKUP(A38,'[1]Sayfa1'!$G:$I,2,0)</f>
        <v>4.454000000000001</v>
      </c>
      <c r="C38" s="49">
        <f>VLOOKUP(A38,'[1]Sayfa1'!$G:$I,3,0)</f>
        <v>0</v>
      </c>
      <c r="D38" s="49">
        <f t="shared" si="0"/>
        <v>4.454000000000001</v>
      </c>
      <c r="E38" s="49">
        <v>4.517</v>
      </c>
      <c r="F38" s="49">
        <v>0</v>
      </c>
      <c r="G38" s="49">
        <v>4.517</v>
      </c>
      <c r="H38" s="4">
        <v>2.0124297129328084</v>
      </c>
      <c r="I38" s="4">
        <v>0</v>
      </c>
      <c r="J38" s="5">
        <v>2.0124297129328084</v>
      </c>
    </row>
    <row r="39" spans="1:10" ht="14.25">
      <c r="A39" s="6" t="s">
        <v>32</v>
      </c>
      <c r="B39" s="50">
        <f>VLOOKUP(A39,'[1]Sayfa1'!$G:$I,2,0)</f>
        <v>3.996</v>
      </c>
      <c r="C39" s="50">
        <f>VLOOKUP(A39,'[1]Sayfa1'!$G:$I,3,0)</f>
        <v>0</v>
      </c>
      <c r="D39" s="7">
        <f t="shared" si="0"/>
        <v>3.996</v>
      </c>
      <c r="E39" s="48">
        <v>1.3109999999999997</v>
      </c>
      <c r="F39" s="50">
        <v>0</v>
      </c>
      <c r="G39" s="48">
        <v>1.3109999999999997</v>
      </c>
      <c r="H39" s="8">
        <v>-62.10303458009881</v>
      </c>
      <c r="I39" s="8">
        <v>0</v>
      </c>
      <c r="J39" s="9">
        <v>-62.10303458009881</v>
      </c>
    </row>
    <row r="40" spans="1:10" ht="14.25">
      <c r="A40" s="10" t="s">
        <v>33</v>
      </c>
      <c r="B40" s="49">
        <f>VLOOKUP(A40,'[1]Sayfa1'!$G:$I,2,0)</f>
        <v>600.4600000000002</v>
      </c>
      <c r="C40" s="49">
        <f>VLOOKUP(A40,'[1]Sayfa1'!$G:$I,3,0)</f>
        <v>27.019000000000002</v>
      </c>
      <c r="D40" s="49">
        <f t="shared" si="0"/>
        <v>627.4790000000002</v>
      </c>
      <c r="E40" s="49">
        <v>544.364</v>
      </c>
      <c r="F40" s="49">
        <v>3.214</v>
      </c>
      <c r="G40" s="49">
        <v>547.5780000000001</v>
      </c>
      <c r="H40" s="4">
        <v>-9.426183796212865</v>
      </c>
      <c r="I40" s="4">
        <v>-87.46595354825931</v>
      </c>
      <c r="J40" s="5">
        <v>-12.665988219693444</v>
      </c>
    </row>
    <row r="41" spans="1:10" ht="14.25">
      <c r="A41" s="6" t="s">
        <v>34</v>
      </c>
      <c r="B41" s="50">
        <f>VLOOKUP(A41,'[1]Sayfa1'!$G:$I,2,0)</f>
        <v>0</v>
      </c>
      <c r="C41" s="50">
        <f>VLOOKUP(A41,'[1]Sayfa1'!$G:$I,3,0)</f>
        <v>0</v>
      </c>
      <c r="D41" s="7">
        <f t="shared" si="0"/>
        <v>0</v>
      </c>
      <c r="E41" s="50">
        <v>0</v>
      </c>
      <c r="F41" s="50">
        <v>0</v>
      </c>
      <c r="G41" s="50">
        <v>0</v>
      </c>
      <c r="H41" s="8">
        <v>0</v>
      </c>
      <c r="I41" s="8">
        <v>0</v>
      </c>
      <c r="J41" s="9">
        <v>0</v>
      </c>
    </row>
    <row r="42" spans="1:10" ht="14.25">
      <c r="A42" s="10" t="s">
        <v>35</v>
      </c>
      <c r="B42" s="49">
        <f>VLOOKUP(A42,'[1]Sayfa1'!$G:$I,2,0)</f>
        <v>275.73</v>
      </c>
      <c r="C42" s="49">
        <f>VLOOKUP(A42,'[1]Sayfa1'!$G:$I,3,0)</f>
        <v>0</v>
      </c>
      <c r="D42" s="49">
        <f t="shared" si="0"/>
        <v>275.73</v>
      </c>
      <c r="E42" s="49">
        <v>216.76700000000002</v>
      </c>
      <c r="F42" s="49">
        <v>0</v>
      </c>
      <c r="G42" s="49">
        <v>216.76700000000002</v>
      </c>
      <c r="H42" s="4">
        <v>-21.67150657381562</v>
      </c>
      <c r="I42" s="4">
        <v>0</v>
      </c>
      <c r="J42" s="5">
        <v>-21.67150657381562</v>
      </c>
    </row>
    <row r="43" spans="1:10" ht="14.25">
      <c r="A43" s="6" t="s">
        <v>36</v>
      </c>
      <c r="B43" s="50">
        <f>VLOOKUP(A43,'[1]Sayfa1'!$G:$I,2,0)</f>
        <v>155.428</v>
      </c>
      <c r="C43" s="50">
        <f>VLOOKUP(A43,'[1]Sayfa1'!$G:$I,3,0)</f>
        <v>0</v>
      </c>
      <c r="D43" s="7">
        <f t="shared" si="0"/>
        <v>155.428</v>
      </c>
      <c r="E43" s="50">
        <v>260.271</v>
      </c>
      <c r="F43" s="50">
        <v>0</v>
      </c>
      <c r="G43" s="50">
        <v>260.271</v>
      </c>
      <c r="H43" s="8">
        <v>80.26517343500016</v>
      </c>
      <c r="I43" s="8">
        <v>0</v>
      </c>
      <c r="J43" s="9">
        <v>80.26517343500016</v>
      </c>
    </row>
    <row r="44" spans="1:10" ht="14.25">
      <c r="A44" s="10" t="s">
        <v>66</v>
      </c>
      <c r="B44" s="49">
        <f>VLOOKUP(A44,'[1]Sayfa1'!$G:$I,2,0)</f>
        <v>97.171</v>
      </c>
      <c r="C44" s="49">
        <f>VLOOKUP(A44,'[1]Sayfa1'!$G:$I,3,0)</f>
        <v>0</v>
      </c>
      <c r="D44" s="49">
        <f t="shared" si="0"/>
        <v>97.171</v>
      </c>
      <c r="E44" s="49">
        <v>179.79500000000002</v>
      </c>
      <c r="F44" s="49">
        <v>0</v>
      </c>
      <c r="G44" s="49">
        <v>179.79500000000002</v>
      </c>
      <c r="H44" s="4">
        <v>48.18588935668121</v>
      </c>
      <c r="I44" s="4">
        <v>0</v>
      </c>
      <c r="J44" s="5">
        <v>48.18588935668121</v>
      </c>
    </row>
    <row r="45" spans="1:10" ht="14.25">
      <c r="A45" s="6" t="s">
        <v>67</v>
      </c>
      <c r="B45" s="50">
        <f>VLOOKUP(A45,'[1]Sayfa1'!$G:$I,2,0)</f>
        <v>25.35899999999999</v>
      </c>
      <c r="C45" s="50">
        <f>VLOOKUP(A45,'[1]Sayfa1'!$G:$I,3,0)</f>
        <v>0</v>
      </c>
      <c r="D45" s="7">
        <f t="shared" si="0"/>
        <v>25.35899999999999</v>
      </c>
      <c r="E45" s="50">
        <v>45.582</v>
      </c>
      <c r="F45" s="50">
        <v>0</v>
      </c>
      <c r="G45" s="50">
        <v>45.582</v>
      </c>
      <c r="H45" s="8">
        <v>71.92706696007549</v>
      </c>
      <c r="I45" s="8">
        <v>0</v>
      </c>
      <c r="J45" s="9">
        <v>71.92706696007549</v>
      </c>
    </row>
    <row r="46" spans="1:10" ht="14.25">
      <c r="A46" s="10" t="s">
        <v>37</v>
      </c>
      <c r="B46" s="49">
        <f>VLOOKUP(A46,'[1]Sayfa1'!$G:$I,2,0)</f>
        <v>17.747</v>
      </c>
      <c r="C46" s="49">
        <f>VLOOKUP(A46,'[1]Sayfa1'!$G:$I,3,0)</f>
        <v>0</v>
      </c>
      <c r="D46" s="49">
        <f t="shared" si="0"/>
        <v>17.747</v>
      </c>
      <c r="E46" s="49">
        <v>3.228</v>
      </c>
      <c r="F46" s="49">
        <v>0</v>
      </c>
      <c r="G46" s="49">
        <v>3.228</v>
      </c>
      <c r="H46" s="4">
        <v>-78.6045484654449</v>
      </c>
      <c r="I46" s="4">
        <v>0</v>
      </c>
      <c r="J46" s="5">
        <v>-78.6045484654449</v>
      </c>
    </row>
    <row r="47" spans="1:10" ht="14.25">
      <c r="A47" s="6" t="s">
        <v>38</v>
      </c>
      <c r="B47" s="50">
        <f>VLOOKUP(A47,'[1]Sayfa1'!$G:$I,2,0)</f>
        <v>114.10900000000002</v>
      </c>
      <c r="C47" s="50">
        <f>VLOOKUP(A47,'[1]Sayfa1'!$G:$I,3,0)</f>
        <v>0</v>
      </c>
      <c r="D47" s="7">
        <f t="shared" si="0"/>
        <v>114.10900000000002</v>
      </c>
      <c r="E47" s="50">
        <v>418.508</v>
      </c>
      <c r="F47" s="50">
        <v>0</v>
      </c>
      <c r="G47" s="50">
        <v>418.508</v>
      </c>
      <c r="H47" s="8">
        <v>190.4701598860219</v>
      </c>
      <c r="I47" s="8">
        <v>0</v>
      </c>
      <c r="J47" s="9">
        <v>190.4701598860219</v>
      </c>
    </row>
    <row r="48" spans="1:10" ht="14.25">
      <c r="A48" s="10" t="s">
        <v>68</v>
      </c>
      <c r="B48" s="49">
        <f>VLOOKUP(A48,'[1]Sayfa1'!$G:$I,2,0)</f>
        <v>0.542</v>
      </c>
      <c r="C48" s="49">
        <f>VLOOKUP(A48,'[1]Sayfa1'!$G:$I,3,0)</f>
        <v>0</v>
      </c>
      <c r="D48" s="49">
        <f t="shared" si="0"/>
        <v>0.542</v>
      </c>
      <c r="E48" s="49">
        <v>17.837</v>
      </c>
      <c r="F48" s="49">
        <v>0</v>
      </c>
      <c r="G48" s="49">
        <v>17.837</v>
      </c>
      <c r="H48" s="4">
        <v>3409.0047393364925</v>
      </c>
      <c r="I48" s="4">
        <v>0</v>
      </c>
      <c r="J48" s="5">
        <v>3409.0047393364925</v>
      </c>
    </row>
    <row r="49" spans="1:10" ht="14.25">
      <c r="A49" s="6" t="s">
        <v>39</v>
      </c>
      <c r="B49" s="50">
        <f>VLOOKUP(A49,'[1]Sayfa1'!$G:$I,2,0)</f>
        <v>197.55300000000003</v>
      </c>
      <c r="C49" s="50">
        <f>VLOOKUP(A49,'[1]Sayfa1'!$G:$I,3,0)</f>
        <v>9.614</v>
      </c>
      <c r="D49" s="7">
        <f t="shared" si="0"/>
        <v>207.16700000000003</v>
      </c>
      <c r="E49" s="50">
        <v>223.71</v>
      </c>
      <c r="F49" s="50">
        <v>8.036999999999999</v>
      </c>
      <c r="G49" s="50">
        <v>231.747</v>
      </c>
      <c r="H49" s="8">
        <v>-2.4795701639326424</v>
      </c>
      <c r="I49" s="8">
        <v>-25.562456866804677</v>
      </c>
      <c r="J49" s="9">
        <v>-3.3622937494062053</v>
      </c>
    </row>
    <row r="50" spans="1:10" ht="14.25">
      <c r="A50" s="10" t="s">
        <v>40</v>
      </c>
      <c r="B50" s="49">
        <f>VLOOKUP(A50,'[1]Sayfa1'!$G:$I,2,0)</f>
        <v>3.0580000000000003</v>
      </c>
      <c r="C50" s="49">
        <f>VLOOKUP(A50,'[1]Sayfa1'!$G:$I,3,0)</f>
        <v>0</v>
      </c>
      <c r="D50" s="49">
        <f t="shared" si="0"/>
        <v>3.0580000000000003</v>
      </c>
      <c r="E50" s="49">
        <v>2</v>
      </c>
      <c r="F50" s="49">
        <v>0</v>
      </c>
      <c r="G50" s="49">
        <v>2</v>
      </c>
      <c r="H50" s="4">
        <v>-28.44876931883228</v>
      </c>
      <c r="I50" s="4">
        <v>0</v>
      </c>
      <c r="J50" s="5">
        <v>-28.44876931883228</v>
      </c>
    </row>
    <row r="51" spans="1:10" ht="14.25">
      <c r="A51" s="6" t="s">
        <v>41</v>
      </c>
      <c r="B51" s="50">
        <f>VLOOKUP(A51,'[1]Sayfa1'!$G:$I,2,0)</f>
        <v>8.350000000000001</v>
      </c>
      <c r="C51" s="50">
        <f>VLOOKUP(A51,'[1]Sayfa1'!$G:$I,3,0)</f>
        <v>0</v>
      </c>
      <c r="D51" s="7">
        <f t="shared" si="0"/>
        <v>8.350000000000001</v>
      </c>
      <c r="E51" s="50">
        <v>2.66</v>
      </c>
      <c r="F51" s="50">
        <v>0</v>
      </c>
      <c r="G51" s="50">
        <v>2.66</v>
      </c>
      <c r="H51" s="8">
        <v>-65.2667599937782</v>
      </c>
      <c r="I51" s="8">
        <v>0</v>
      </c>
      <c r="J51" s="9">
        <v>-65.2667599937782</v>
      </c>
    </row>
    <row r="52" spans="1:10" ht="14.25">
      <c r="A52" s="10" t="s">
        <v>42</v>
      </c>
      <c r="B52" s="49">
        <f>VLOOKUP(A52,'[1]Sayfa1'!$G:$I,2,0)</f>
        <v>39.697</v>
      </c>
      <c r="C52" s="49">
        <f>VLOOKUP(A52,'[1]Sayfa1'!$G:$I,3,0)</f>
        <v>0</v>
      </c>
      <c r="D52" s="49">
        <f t="shared" si="0"/>
        <v>39.697</v>
      </c>
      <c r="E52" s="49">
        <v>36.803</v>
      </c>
      <c r="F52" s="49">
        <v>0</v>
      </c>
      <c r="G52" s="49">
        <v>36.803</v>
      </c>
      <c r="H52" s="4">
        <v>4.518635774931632</v>
      </c>
      <c r="I52" s="4">
        <v>0</v>
      </c>
      <c r="J52" s="5">
        <v>4.518635774931632</v>
      </c>
    </row>
    <row r="53" spans="1:10" ht="14.25">
      <c r="A53" s="6" t="s">
        <v>79</v>
      </c>
      <c r="B53" s="50">
        <f>VLOOKUP(A53,'[1]Sayfa1'!$G:$I,2,0)</f>
        <v>73.19000000000001</v>
      </c>
      <c r="C53" s="50">
        <f>VLOOKUP(A53,'[1]Sayfa1'!$G:$I,3,0)</f>
        <v>0</v>
      </c>
      <c r="D53" s="7">
        <f t="shared" si="0"/>
        <v>73.19000000000001</v>
      </c>
      <c r="E53" s="50">
        <v>1140.9540000000002</v>
      </c>
      <c r="F53" s="50">
        <v>367.293</v>
      </c>
      <c r="G53" s="50">
        <v>1508.2470000000003</v>
      </c>
      <c r="H53" s="8">
        <v>1771.4556876973738</v>
      </c>
      <c r="I53" s="8">
        <v>0</v>
      </c>
      <c r="J53" s="9">
        <v>2388.423032990662</v>
      </c>
    </row>
    <row r="54" spans="1:10" ht="14.25">
      <c r="A54" s="10" t="s">
        <v>43</v>
      </c>
      <c r="B54" s="49">
        <f>VLOOKUP(A54,'[1]Sayfa1'!$G:$I,2,0)</f>
        <v>12.521</v>
      </c>
      <c r="C54" s="49">
        <f>VLOOKUP(A54,'[1]Sayfa1'!$G:$I,3,0)</f>
        <v>0</v>
      </c>
      <c r="D54" s="49">
        <f t="shared" si="0"/>
        <v>12.521</v>
      </c>
      <c r="E54" s="49">
        <v>42.967999999999996</v>
      </c>
      <c r="F54" s="49">
        <v>0</v>
      </c>
      <c r="G54" s="49">
        <v>42.967999999999996</v>
      </c>
      <c r="H54" s="4">
        <v>231.66157412285324</v>
      </c>
      <c r="I54" s="4">
        <v>0</v>
      </c>
      <c r="J54" s="5">
        <v>231.66157412285324</v>
      </c>
    </row>
    <row r="55" spans="1:10" ht="14.25">
      <c r="A55" s="6" t="s">
        <v>61</v>
      </c>
      <c r="B55" s="50">
        <f>VLOOKUP(A55,'[1]Sayfa1'!$G:$I,2,0)</f>
        <v>0</v>
      </c>
      <c r="C55" s="50">
        <f>VLOOKUP(A55,'[1]Sayfa1'!$G:$I,3,0)</f>
        <v>1170.2269999999999</v>
      </c>
      <c r="D55" s="7">
        <f t="shared" si="0"/>
        <v>1170.2269999999999</v>
      </c>
      <c r="E55" s="50">
        <v>1.484</v>
      </c>
      <c r="F55" s="50">
        <v>750.5699999999999</v>
      </c>
      <c r="G55" s="50">
        <v>752.054</v>
      </c>
      <c r="H55" s="8">
        <v>0</v>
      </c>
      <c r="I55" s="8">
        <v>-31.80597016552063</v>
      </c>
      <c r="J55" s="9">
        <v>-31.644231408489514</v>
      </c>
    </row>
    <row r="56" spans="1:10" ht="14.25">
      <c r="A56" s="10" t="s">
        <v>44</v>
      </c>
      <c r="B56" s="49">
        <f>VLOOKUP(A56,'[1]Sayfa1'!$G:$I,2,0)</f>
        <v>4.4639999999999995</v>
      </c>
      <c r="C56" s="49">
        <f>VLOOKUP(A56,'[1]Sayfa1'!$G:$I,3,0)</f>
        <v>0</v>
      </c>
      <c r="D56" s="49">
        <f t="shared" si="0"/>
        <v>4.4639999999999995</v>
      </c>
      <c r="E56" s="49">
        <v>14.712</v>
      </c>
      <c r="F56" s="49">
        <v>0</v>
      </c>
      <c r="G56" s="49">
        <v>14.712</v>
      </c>
      <c r="H56" s="4">
        <v>273.7465181058496</v>
      </c>
      <c r="I56" s="4">
        <v>0</v>
      </c>
      <c r="J56" s="5">
        <v>273.7465181058496</v>
      </c>
    </row>
    <row r="57" spans="1:10" ht="14.25">
      <c r="A57" s="6" t="s">
        <v>45</v>
      </c>
      <c r="B57" s="50"/>
      <c r="C57" s="50"/>
      <c r="D57" s="7">
        <f t="shared" si="0"/>
        <v>0</v>
      </c>
      <c r="E57" s="50">
        <v>0</v>
      </c>
      <c r="F57" s="50">
        <v>0</v>
      </c>
      <c r="G57" s="50">
        <v>0</v>
      </c>
      <c r="H57" s="8">
        <v>0</v>
      </c>
      <c r="I57" s="8">
        <v>0</v>
      </c>
      <c r="J57" s="9">
        <v>0</v>
      </c>
    </row>
    <row r="58" spans="1:10" ht="14.25">
      <c r="A58" s="10" t="s">
        <v>46</v>
      </c>
      <c r="B58" s="49">
        <f>VLOOKUP(A58,'[1]Sayfa1'!$G:$I,2,0)</f>
        <v>401.86199999999997</v>
      </c>
      <c r="C58" s="49">
        <f>VLOOKUP(A58,'[1]Sayfa1'!$G:$I,3,0)</f>
        <v>0</v>
      </c>
      <c r="D58" s="49">
        <f t="shared" si="0"/>
        <v>401.86199999999997</v>
      </c>
      <c r="E58" s="49">
        <v>557.2120000000001</v>
      </c>
      <c r="F58" s="49">
        <v>0</v>
      </c>
      <c r="G58" s="49">
        <v>557.2120000000001</v>
      </c>
      <c r="H58" s="4">
        <v>48.11773987897743</v>
      </c>
      <c r="I58" s="4">
        <v>0</v>
      </c>
      <c r="J58" s="5">
        <v>48.11773987897743</v>
      </c>
    </row>
    <row r="59" spans="1:10" ht="14.25">
      <c r="A59" s="6" t="s">
        <v>78</v>
      </c>
      <c r="B59" s="50">
        <f>VLOOKUP(A59,'[1]Sayfa1'!$G:$I,2,0)</f>
        <v>1.7930000000000001</v>
      </c>
      <c r="C59" s="50">
        <f>VLOOKUP(A59,'[1]Sayfa1'!$G:$I,3,0)</f>
        <v>0.716</v>
      </c>
      <c r="D59" s="7">
        <f t="shared" si="0"/>
        <v>2.5090000000000003</v>
      </c>
      <c r="E59" s="50">
        <v>7.302999999999999</v>
      </c>
      <c r="F59" s="50">
        <v>0</v>
      </c>
      <c r="G59" s="50">
        <v>7.302999999999999</v>
      </c>
      <c r="H59" s="8">
        <v>322.24358974358967</v>
      </c>
      <c r="I59" s="8">
        <v>-100</v>
      </c>
      <c r="J59" s="9">
        <v>221.94525904203317</v>
      </c>
    </row>
    <row r="60" spans="1:10" ht="14.25">
      <c r="A60" s="10" t="s">
        <v>77</v>
      </c>
      <c r="B60" s="49">
        <f>VLOOKUP(A60,'[1]Sayfa1'!$G:$I,2,0)</f>
        <v>0</v>
      </c>
      <c r="C60" s="49">
        <f>VLOOKUP(A60,'[1]Sayfa1'!$G:$I,3,0)</f>
        <v>0</v>
      </c>
      <c r="D60" s="49">
        <f t="shared" si="0"/>
        <v>0</v>
      </c>
      <c r="E60" s="49">
        <v>0</v>
      </c>
      <c r="F60" s="49">
        <v>0</v>
      </c>
      <c r="G60" s="49">
        <v>0</v>
      </c>
      <c r="H60" s="4">
        <f>+_xlfn.IFERROR(((E60-B60)/B60)*100,0)</f>
        <v>0</v>
      </c>
      <c r="I60" s="4">
        <f>+_xlfn.IFERROR(((F60-C60)/C60)*100,0)</f>
        <v>0</v>
      </c>
      <c r="J60" s="5">
        <f>+_xlfn.IFERROR(((G60-D60)/D60)*100,0)</f>
        <v>0</v>
      </c>
    </row>
    <row r="61" spans="1:10" ht="14.25">
      <c r="A61" s="11" t="s">
        <v>47</v>
      </c>
      <c r="B61" s="22">
        <f aca="true" t="shared" si="1" ref="B61:G61">+B62-SUM(B6+B10+B32+B20+B59+B60+B5)</f>
        <v>39357.126000000004</v>
      </c>
      <c r="C61" s="22">
        <f t="shared" si="1"/>
        <v>71060.85700000054</v>
      </c>
      <c r="D61" s="22">
        <f t="shared" si="1"/>
        <v>110417.98299999977</v>
      </c>
      <c r="E61" s="22">
        <f t="shared" si="1"/>
        <v>42092.29416000003</v>
      </c>
      <c r="F61" s="22">
        <f t="shared" si="1"/>
        <v>7479.286699999822</v>
      </c>
      <c r="G61" s="22">
        <f t="shared" si="1"/>
        <v>49571.58086000034</v>
      </c>
      <c r="H61" s="23">
        <f>+_xlfn.IFERROR(((E61-B61)/B61)*100,0)</f>
        <v>6.949613546477003</v>
      </c>
      <c r="I61" s="23">
        <f>+_xlfn.IFERROR(((F61-C61)/C61)*100,0)</f>
        <v>-89.47481494629348</v>
      </c>
      <c r="J61" s="23">
        <f>+_xlfn.IFERROR(((G61-D61)/D61)*100,0)</f>
        <v>-55.105518582058835</v>
      </c>
    </row>
    <row r="62" spans="1:10" ht="14.25">
      <c r="A62" s="14" t="s">
        <v>48</v>
      </c>
      <c r="B62" s="24">
        <f aca="true" t="shared" si="2" ref="B62:G62">SUM(B4:B60)</f>
        <v>77845.009</v>
      </c>
      <c r="C62" s="24">
        <f t="shared" si="2"/>
        <v>1165470.2900000014</v>
      </c>
      <c r="D62" s="24">
        <f t="shared" si="2"/>
        <v>1243315.2990000006</v>
      </c>
      <c r="E62" s="24">
        <f t="shared" si="2"/>
        <v>96055.58369769844</v>
      </c>
      <c r="F62" s="24">
        <f t="shared" si="2"/>
        <v>1024456.5620782787</v>
      </c>
      <c r="G62" s="24">
        <f t="shared" si="2"/>
        <v>1120512.1457759778</v>
      </c>
      <c r="H62" s="25">
        <f>+_xlfn.IFERROR(((E62-B62)/B62)*100,0)</f>
        <v>23.393374773324823</v>
      </c>
      <c r="I62" s="25">
        <f>+_xlfn.IFERROR(((F62-C62)/C62)*100,0)</f>
        <v>-12.09929838037506</v>
      </c>
      <c r="J62" s="25">
        <f>+_xlfn.IFERROR(((G62-D62)/D62)*100,0)</f>
        <v>-9.877072478943475</v>
      </c>
    </row>
    <row r="63" spans="1:10" ht="14.25">
      <c r="A63" s="26"/>
      <c r="B63" s="27"/>
      <c r="C63" s="27"/>
      <c r="D63" s="27"/>
      <c r="E63" s="27"/>
      <c r="F63" s="27"/>
      <c r="G63" s="27"/>
      <c r="H63" s="27"/>
      <c r="I63" s="27"/>
      <c r="J63" s="28"/>
    </row>
    <row r="64" spans="1:10" ht="14.25">
      <c r="A64" s="26" t="s">
        <v>58</v>
      </c>
      <c r="B64" s="27"/>
      <c r="C64" s="27"/>
      <c r="D64" s="27"/>
      <c r="E64" s="27"/>
      <c r="F64" s="27"/>
      <c r="G64" s="27"/>
      <c r="H64" s="27"/>
      <c r="I64" s="27"/>
      <c r="J64" s="28"/>
    </row>
    <row r="65" spans="1:10" ht="15" thickBot="1">
      <c r="A65" s="29"/>
      <c r="B65" s="30"/>
      <c r="C65" s="30"/>
      <c r="D65" s="30"/>
      <c r="E65" s="30"/>
      <c r="F65" s="30"/>
      <c r="G65" s="30"/>
      <c r="H65" s="30"/>
      <c r="I65" s="30"/>
      <c r="J65" s="31"/>
    </row>
    <row r="66" spans="1:10" ht="45.75" customHeight="1">
      <c r="A66" s="77" t="s">
        <v>62</v>
      </c>
      <c r="B66" s="77"/>
      <c r="C66" s="77"/>
      <c r="D66" s="77"/>
      <c r="E66" s="77"/>
      <c r="F66" s="77"/>
      <c r="G66" s="77"/>
      <c r="H66" s="77"/>
      <c r="I66" s="77"/>
      <c r="J66" s="77"/>
    </row>
    <row r="67" ht="14.25">
      <c r="A67" s="46"/>
    </row>
    <row r="68" spans="2:7" ht="14.25">
      <c r="B68" s="45"/>
      <c r="C68" s="45"/>
      <c r="D68" s="45"/>
      <c r="E68" s="45"/>
      <c r="F68" s="45"/>
      <c r="G68" s="45"/>
    </row>
    <row r="69" spans="2:7" ht="14.25">
      <c r="B69" s="45"/>
      <c r="C69" s="45"/>
      <c r="D69" s="45"/>
      <c r="E69" s="45"/>
      <c r="F69" s="45"/>
      <c r="G69" s="45"/>
    </row>
    <row r="70" spans="2:7" ht="14.25">
      <c r="B70" s="45"/>
      <c r="C70" s="45"/>
      <c r="D70" s="45"/>
      <c r="E70" s="45"/>
      <c r="F70" s="45"/>
      <c r="G70" s="45"/>
    </row>
    <row r="71" spans="2:8" ht="14.25">
      <c r="B71" s="45"/>
      <c r="C71" s="45"/>
      <c r="D71" s="45"/>
      <c r="E71" s="45"/>
      <c r="F71" s="45"/>
      <c r="G71" s="45"/>
      <c r="H71" s="45"/>
    </row>
  </sheetData>
  <sheetProtection/>
  <mergeCells count="6">
    <mergeCell ref="A66:J66"/>
    <mergeCell ref="A1:J1"/>
    <mergeCell ref="A2:A3"/>
    <mergeCell ref="B2:D2"/>
    <mergeCell ref="E2:G2"/>
    <mergeCell ref="H2:J2"/>
  </mergeCells>
  <conditionalFormatting sqref="B4:J60">
    <cfRule type="cellIs" priority="4" dxfId="0" operator="equal">
      <formula>0</formula>
    </cfRule>
  </conditionalFormatting>
  <printOptions/>
  <pageMargins left="0.7" right="0.7" top="0.75" bottom="0.75" header="0.3" footer="0.3"/>
  <pageSetup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TÜROB</dc:creator>
  <cp:keywords/>
  <dc:description/>
  <cp:lastModifiedBy>Ismail Tasdemir</cp:lastModifiedBy>
  <cp:lastPrinted>2023-10-09T06:36:48Z</cp:lastPrinted>
  <dcterms:created xsi:type="dcterms:W3CDTF">2017-03-06T11:35:15Z</dcterms:created>
  <dcterms:modified xsi:type="dcterms:W3CDTF">2023-10-25T19:34:40Z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4|DHMI-DHMI-KURUMA OZEL|{00000000-0000-0000-0000-000000000000}</vt:lpwstr>
  </property>
</Properties>
</file>