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Aralık" sheetId="1" r:id="rId1"/>
    <sheet name="2015 Yılı Ocak-Aralık Ayları" sheetId="2" r:id="rId2"/>
    <sheet name="Milliyet" sheetId="3" r:id="rId3"/>
    <sheet name="Havalimanı" sheetId="4" r:id="rId4"/>
  </sheets>
  <definedNames>
    <definedName name="Aylık_Toplam">'2015 Yılı Ocak-Aralık Ayları'!$A$5:$N$44</definedName>
  </definedNames>
  <calcPr fullCalcOnLoad="1"/>
</workbook>
</file>

<file path=xl/sharedStrings.xml><?xml version="1.0" encoding="utf-8"?>
<sst xmlns="http://schemas.openxmlformats.org/spreadsheetml/2006/main" count="233" uniqueCount="104">
  <si>
    <t>MİLLİYETLER</t>
  </si>
  <si>
    <t>TOPLAM</t>
  </si>
  <si>
    <t>ALMANYA</t>
  </si>
  <si>
    <t>RUSYA FEDERASYONU</t>
  </si>
  <si>
    <t>HOLLANDA</t>
  </si>
  <si>
    <t>İNGİLTERE</t>
  </si>
  <si>
    <t>İSVEÇ</t>
  </si>
  <si>
    <t>UKRAYNA</t>
  </si>
  <si>
    <t>KAZAKİSTAN</t>
  </si>
  <si>
    <t>BELÇİKA</t>
  </si>
  <si>
    <t>POLONYA</t>
  </si>
  <si>
    <t>DANİMARKA</t>
  </si>
  <si>
    <t>AVUSTURYA</t>
  </si>
  <si>
    <t>NORVEÇ</t>
  </si>
  <si>
    <t>İSVİÇRE</t>
  </si>
  <si>
    <t>BELARUS (BEYAZ RUSYA)</t>
  </si>
  <si>
    <t>FİNLANDİYA</t>
  </si>
  <si>
    <t>ÇEK CUMHURİYETİ</t>
  </si>
  <si>
    <t>FRANSA</t>
  </si>
  <si>
    <t>SLOVAKYA</t>
  </si>
  <si>
    <t>İRAN</t>
  </si>
  <si>
    <t>İSRAİL</t>
  </si>
  <si>
    <t>ROMANYA</t>
  </si>
  <si>
    <t>LİTVANYA</t>
  </si>
  <si>
    <t>MACARİSTAN</t>
  </si>
  <si>
    <t>MOLDOVA</t>
  </si>
  <si>
    <t>SIRBİSTAN</t>
  </si>
  <si>
    <t>ESTONYA</t>
  </si>
  <si>
    <t>LETONYA</t>
  </si>
  <si>
    <t>AZERBAYCAN</t>
  </si>
  <si>
    <t>İTALYA</t>
  </si>
  <si>
    <t>BOSNA - HERSEK</t>
  </si>
  <si>
    <t>SLOVENYA</t>
  </si>
  <si>
    <t>AMERİKA BİRLEŞİK DEVLETLERİ</t>
  </si>
  <si>
    <t>LÜBNAN</t>
  </si>
  <si>
    <t>SURİYE</t>
  </si>
  <si>
    <t>YUNANİSTAN</t>
  </si>
  <si>
    <t>İSPANYA</t>
  </si>
  <si>
    <t>PORTEKİZ</t>
  </si>
  <si>
    <t>ERMENİSTAN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</si>
  <si>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</si>
  <si>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</si>
  <si>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</si>
  <si>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</si>
  <si>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</si>
  <si>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</si>
  <si>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</si>
  <si>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</si>
  <si>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</si>
  <si>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</si>
  <si>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</si>
  <si>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</si>
  <si>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</si>
  <si>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MİLLİYET PAYI (%)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</si>
  <si>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</si>
  <si>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</si>
  <si>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</si>
  <si>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</si>
  <si>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</si>
  <si>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>2015 YILINDA İLİMİZE GELEN ZİYARETÇİLERİN SAYISI VE MİLLİYETLERİNE GÖRE DAĞILIMI</t>
  </si>
  <si>
    <t>2012 - 2015 YILLARINDA İLİMİZE GELEN ZİYARETÇİLERİN SAYISI VE MİLLİYETLERİNE GÖRE DAĞILIMI (ARALIK AYI)</t>
  </si>
  <si>
    <t>2012 YILI ARALIK AYI</t>
  </si>
  <si>
    <t>2013 YILI ARALIK AYI</t>
  </si>
  <si>
    <t>2014 YILI ARALIK AYI</t>
  </si>
  <si>
    <t>2015 YILI ARALIK AYI</t>
  </si>
  <si>
    <t>2015 / 2014 YILI KARŞILAŞTIRMASI</t>
  </si>
  <si>
    <t>ZİYARETÇİ SAYISI</t>
  </si>
  <si>
    <t>MİLLİYET  PAYI (%)</t>
  </si>
  <si>
    <t>SAYISAL DEĞİŞİM</t>
  </si>
  <si>
    <t>ORANSAL DEĞİŞİM (%)</t>
  </si>
  <si>
    <t>DİĞER MİLLİYETLER TOPLAMI</t>
  </si>
  <si>
    <t>YERLİ ZİYERETÇİLER</t>
  </si>
  <si>
    <t>2012 - 2015 YILLARINDA İLİMİZE GELEN ZİYARETÇİLERİN SAYISI VE MİLLİYETLERİNE GÖRE DAĞILIMI</t>
  </si>
  <si>
    <t>2012 YILI</t>
  </si>
  <si>
    <t>2013 YILI</t>
  </si>
  <si>
    <t>2014 YILI</t>
  </si>
  <si>
    <t>2015 YILI</t>
  </si>
  <si>
    <t>MİLLİYET   PAYI (%)</t>
  </si>
  <si>
    <t>SAYISAL     DEĞİŞİM</t>
  </si>
  <si>
    <t>Not: Ayrıca, 2015 yılında ilimize 579 bin transfer ziyaretçi girişi olmuştur. Bu girişler ile birlikte 2015 yılında ilimize gelen ziyaretçi sayısı 11 milyon 911 bine ulaşmıştır.</t>
  </si>
  <si>
    <t>A N T A L Y A    V E    G A Z İ P A Ş A    H A V A    L İ M A N I   G E L E N   Y O L C U   İ S T A T İ S T İ Ğ İ</t>
  </si>
  <si>
    <t>2 0 1 4   Y I L I</t>
  </si>
  <si>
    <t>2 0 1 5   Y I L I</t>
  </si>
  <si>
    <t>2015 / 2014 YILI                    KARŞILAŞTIRMASI</t>
  </si>
  <si>
    <t xml:space="preserve">ANTALYA </t>
  </si>
  <si>
    <t>GAZİPAŞA</t>
  </si>
  <si>
    <t xml:space="preserve">ANTALYA + GAZİPAŞA </t>
  </si>
  <si>
    <t>(GEÇEN AYLARDAN DEVİR)</t>
  </si>
  <si>
    <t>T A R İ H</t>
  </si>
  <si>
    <t>GÜNLÜK GİRİŞ</t>
  </si>
  <si>
    <t>AYLIK TOPLAM</t>
  </si>
  <si>
    <t>YILLIK      TOPLAM</t>
  </si>
  <si>
    <t>YILLIK TOPLAM</t>
  </si>
  <si>
    <t>YILLIK         TOPLAM</t>
  </si>
  <si>
    <t>YILLIK        TOPLAM</t>
  </si>
  <si>
    <t>YILLIK       TOPLAM</t>
  </si>
  <si>
    <t>AYLIK DEĞİŞİM</t>
  </si>
  <si>
    <t>YILLIK DEĞİŞİM</t>
  </si>
  <si>
    <t>Sayısal</t>
  </si>
  <si>
    <t>Oransal  (%)</t>
  </si>
  <si>
    <t>Oransal          (%)</t>
  </si>
  <si>
    <t>2014 YILI Aralık</t>
  </si>
  <si>
    <t>2015 YILI Aralık</t>
  </si>
  <si>
    <t>Hiç Şüphesiz ki Antalya Dünyanın En Güzel Yeridir!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</si>
</sst>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7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.5"/>
      <name val="Arial"/>
      <family val="2"/>
    </font>
    <font>
      <b/>
      <sz val="10.5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36"/>
      <color indexed="56"/>
      <name val="Tahoma"/>
      <family val="2"/>
    </font>
    <font>
      <b/>
      <sz val="24"/>
      <color indexed="56"/>
      <name val="Tahoma"/>
      <family val="2"/>
    </font>
    <font>
      <b/>
      <sz val="18"/>
      <color indexed="56"/>
      <name val="Tahoma"/>
      <family val="2"/>
    </font>
    <font>
      <b/>
      <sz val="14"/>
      <color indexed="56"/>
      <name val="Tahoma"/>
      <family val="2"/>
    </font>
    <font>
      <b/>
      <sz val="15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b/>
      <i/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  <font>
      <b/>
      <sz val="12"/>
      <color rgb="FFFF0000"/>
      <name val="Arial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3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5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i/>
      <sz val="10"/>
      <color theme="3" tint="-0.499969989061355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62" fillId="0" borderId="0" xfId="0" applyNumberFormat="1" applyFont="1" applyAlignment="1">
      <alignment horizontal="center" vertical="center"/>
    </xf>
    <xf numFmtId="164" fontId="63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  <xf numFmtId="164" fontId="27" fillId="0" borderId="13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4" fontId="63" fillId="0" borderId="0" xfId="0" applyNumberFormat="1" applyFont="1" applyAlignment="1">
      <alignment vertical="center"/>
    </xf>
    <xf numFmtId="164" fontId="29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3" fontId="28" fillId="33" borderId="12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vertical="center"/>
    </xf>
    <xf numFmtId="3" fontId="30" fillId="33" borderId="10" xfId="0" applyNumberFormat="1" applyFont="1" applyFill="1" applyBorder="1" applyAlignment="1">
      <alignment vertical="center" wrapText="1"/>
    </xf>
    <xf numFmtId="164" fontId="64" fillId="0" borderId="15" xfId="0" applyNumberFormat="1" applyFont="1" applyBorder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164" fontId="71" fillId="0" borderId="0" xfId="0" applyNumberFormat="1" applyFont="1" applyFill="1" applyBorder="1" applyAlignment="1">
      <alignment horizontal="center" vertical="center"/>
    </xf>
    <xf numFmtId="164" fontId="73" fillId="0" borderId="29" xfId="0" applyNumberFormat="1" applyFont="1" applyFill="1" applyBorder="1" applyAlignment="1" quotePrefix="1">
      <alignment horizontal="center" vertical="center"/>
    </xf>
    <xf numFmtId="164" fontId="73" fillId="0" borderId="16" xfId="0" applyNumberFormat="1" applyFont="1" applyFill="1" applyBorder="1" applyAlignment="1">
      <alignment horizontal="center" vertical="center"/>
    </xf>
    <xf numFmtId="164" fontId="73" fillId="0" borderId="30" xfId="0" applyNumberFormat="1" applyFont="1" applyFill="1" applyBorder="1" applyAlignment="1">
      <alignment horizontal="center" vertical="center"/>
    </xf>
    <xf numFmtId="164" fontId="73" fillId="0" borderId="0" xfId="0" applyNumberFormat="1" applyFont="1" applyFill="1" applyBorder="1" applyAlignment="1">
      <alignment horizontal="center" vertical="center"/>
    </xf>
    <xf numFmtId="164" fontId="73" fillId="0" borderId="29" xfId="0" applyNumberFormat="1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vertical="center" wrapText="1"/>
    </xf>
    <xf numFmtId="49" fontId="74" fillId="0" borderId="17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164" fontId="74" fillId="0" borderId="21" xfId="0" applyNumberFormat="1" applyFont="1" applyFill="1" applyBorder="1" applyAlignment="1">
      <alignment horizontal="center" vertical="center" wrapText="1"/>
    </xf>
    <xf numFmtId="49" fontId="74" fillId="0" borderId="21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49" fontId="65" fillId="0" borderId="32" xfId="0" applyNumberFormat="1" applyFont="1" applyFill="1" applyBorder="1" applyAlignment="1">
      <alignment horizontal="center" vertical="center" wrapText="1"/>
    </xf>
    <xf numFmtId="49" fontId="65" fillId="0" borderId="33" xfId="0" applyNumberFormat="1" applyFont="1" applyFill="1" applyBorder="1" applyAlignment="1">
      <alignment horizontal="center" vertical="center" wrapText="1"/>
    </xf>
    <xf numFmtId="49" fontId="74" fillId="0" borderId="28" xfId="0" applyNumberFormat="1" applyFont="1" applyFill="1" applyBorder="1" applyAlignment="1">
      <alignment horizontal="center" vertical="center" wrapText="1"/>
    </xf>
    <xf numFmtId="164" fontId="65" fillId="0" borderId="28" xfId="0" applyNumberFormat="1" applyFont="1" applyFill="1" applyBorder="1" applyAlignment="1">
      <alignment horizontal="center" vertical="center" wrapText="1"/>
    </xf>
    <xf numFmtId="49" fontId="65" fillId="0" borderId="28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14" fontId="72" fillId="0" borderId="21" xfId="0" applyNumberFormat="1" applyFont="1" applyFill="1" applyBorder="1" applyAlignment="1">
      <alignment horizontal="center" vertical="center"/>
    </xf>
    <xf numFmtId="164" fontId="72" fillId="0" borderId="0" xfId="0" applyNumberFormat="1" applyFont="1" applyFill="1" applyBorder="1" applyAlignment="1">
      <alignment horizontal="center" vertical="center"/>
    </xf>
    <xf numFmtId="164" fontId="72" fillId="0" borderId="21" xfId="0" applyNumberFormat="1" applyFont="1" applyFill="1" applyBorder="1" applyAlignment="1">
      <alignment horizontal="center" vertical="center"/>
    </xf>
    <xf numFmtId="164" fontId="72" fillId="0" borderId="21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>
      <alignment horizontal="center" vertical="center"/>
    </xf>
    <xf numFmtId="164" fontId="74" fillId="0" borderId="0" xfId="0" applyNumberFormat="1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164" fontId="75" fillId="0" borderId="21" xfId="0" applyNumberFormat="1" applyFont="1" applyFill="1" applyBorder="1" applyAlignment="1">
      <alignment horizontal="center" vertical="center"/>
    </xf>
    <xf numFmtId="164" fontId="70" fillId="0" borderId="21" xfId="0" applyNumberFormat="1" applyFont="1" applyFill="1" applyBorder="1" applyAlignment="1">
      <alignment horizontal="center" vertical="center"/>
    </xf>
    <xf numFmtId="164" fontId="76" fillId="0" borderId="21" xfId="0" applyNumberFormat="1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164" fontId="65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95250</xdr:rowOff>
    </xdr:from>
    <xdr:to>
      <xdr:col>1</xdr:col>
      <xdr:colOff>962025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04975"/>
          <a:ext cx="790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5.7109375" style="1" customWidth="1"/>
    <col min="2" max="2" width="15.7109375" style="2" customWidth="1"/>
    <col min="3" max="3" width="14.7109375" style="2" customWidth="1"/>
    <col min="4" max="4" width="15.7109375" style="2" customWidth="1"/>
    <col min="5" max="5" width="14.7109375" style="2" customWidth="1"/>
    <col min="6" max="6" width="15.7109375" style="2" customWidth="1"/>
    <col min="7" max="7" width="14.7109375" style="2" customWidth="1"/>
    <col min="8" max="8" width="15.7109375" style="2" customWidth="1"/>
    <col min="9" max="9" width="14.7109375" style="2" customWidth="1"/>
    <col min="10" max="11" width="16.7109375" style="2" customWidth="1"/>
    <col min="12" max="16384" width="9.140625" style="2" customWidth="1"/>
  </cols>
  <sheetData>
    <row r="1" ht="4.5" customHeight="1"/>
    <row r="2" spans="1:11" ht="25.5" customHeight="1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1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4.5" customHeight="1"/>
    <row r="5" spans="1:11" ht="34.5" customHeight="1">
      <c r="A5" s="14" t="s">
        <v>0</v>
      </c>
      <c r="B5" s="15" t="s">
        <v>61</v>
      </c>
      <c r="C5" s="16"/>
      <c r="D5" s="15" t="s">
        <v>62</v>
      </c>
      <c r="E5" s="16"/>
      <c r="F5" s="15" t="s">
        <v>63</v>
      </c>
      <c r="G5" s="16"/>
      <c r="H5" s="15" t="s">
        <v>64</v>
      </c>
      <c r="I5" s="16"/>
      <c r="J5" s="17" t="s">
        <v>65</v>
      </c>
      <c r="K5" s="18"/>
    </row>
    <row r="6" spans="1:11" ht="34.5" customHeight="1">
      <c r="A6" s="14"/>
      <c r="B6" s="19" t="s">
        <v>66</v>
      </c>
      <c r="C6" s="19" t="s">
        <v>67</v>
      </c>
      <c r="D6" s="19" t="s">
        <v>66</v>
      </c>
      <c r="E6" s="19" t="s">
        <v>67</v>
      </c>
      <c r="F6" s="19" t="s">
        <v>66</v>
      </c>
      <c r="G6" s="19" t="s">
        <v>67</v>
      </c>
      <c r="H6" s="19" t="s">
        <v>66</v>
      </c>
      <c r="I6" s="19" t="s">
        <v>67</v>
      </c>
      <c r="J6" s="20" t="s">
        <v>68</v>
      </c>
      <c r="K6" s="20" t="s">
        <v>69</v>
      </c>
    </row>
    <row r="7" spans="1:11" ht="15" customHeight="1">
      <c r="A7" s="5" t="s">
        <v>2</v>
      </c>
      <c r="B7" s="6">
        <v>66007</v>
      </c>
      <c r="C7" s="9">
        <f>B7/B$47*100</f>
        <v>54.53726731168048</v>
      </c>
      <c r="D7" s="6">
        <v>61951</v>
      </c>
      <c r="E7" s="9">
        <f>D7/D$47*100</f>
        <v>48.583303925028424</v>
      </c>
      <c r="F7" s="6">
        <v>75548</v>
      </c>
      <c r="G7" s="9">
        <f>F7/F$47*100</f>
        <v>57.77342734349907</v>
      </c>
      <c r="H7" s="6">
        <v>59337</v>
      </c>
      <c r="I7" s="9">
        <f>H7/H$47*100</f>
        <v>59.82336394890459</v>
      </c>
      <c r="J7" s="6">
        <f>H7-F7</f>
        <v>-16211</v>
      </c>
      <c r="K7" s="9">
        <f>J7/F7*100</f>
        <v>-21.457881082225867</v>
      </c>
    </row>
    <row r="8" spans="1:11" ht="15" customHeight="1">
      <c r="A8" s="5" t="s">
        <v>4</v>
      </c>
      <c r="B8" s="6">
        <v>5855</v>
      </c>
      <c r="C8" s="9">
        <f aca="true" t="shared" si="0" ref="C8:C47">B8/B$47*100</f>
        <v>4.837603589163107</v>
      </c>
      <c r="D8" s="6">
        <v>6398</v>
      </c>
      <c r="E8" s="9">
        <f aca="true" t="shared" si="1" ref="E8:E47">D8/D$47*100</f>
        <v>5.017448927577147</v>
      </c>
      <c r="F8" s="6">
        <v>6214</v>
      </c>
      <c r="G8" s="9">
        <f aca="true" t="shared" si="2" ref="G8:G47">F8/F$47*100</f>
        <v>4.751999755288072</v>
      </c>
      <c r="H8" s="6">
        <v>5434</v>
      </c>
      <c r="I8" s="9">
        <f aca="true" t="shared" si="3" ref="I8:I47">H8/H$47*100</f>
        <v>5.478540534545858</v>
      </c>
      <c r="J8" s="6">
        <f aca="true" t="shared" si="4" ref="J8:J49">H8-F8</f>
        <v>-780</v>
      </c>
      <c r="K8" s="9">
        <f aca="true" t="shared" si="5" ref="K8:K49">J8/F8*100</f>
        <v>-12.552301255230125</v>
      </c>
    </row>
    <row r="9" spans="1:11" ht="15" customHeight="1">
      <c r="A9" s="5" t="s">
        <v>21</v>
      </c>
      <c r="B9" s="6">
        <v>920</v>
      </c>
      <c r="C9" s="9">
        <f t="shared" si="0"/>
        <v>0.760135832968413</v>
      </c>
      <c r="D9" s="6">
        <v>3280</v>
      </c>
      <c r="E9" s="9">
        <f t="shared" si="1"/>
        <v>2.5722464023840335</v>
      </c>
      <c r="F9" s="6">
        <v>2274</v>
      </c>
      <c r="G9" s="9">
        <f t="shared" si="2"/>
        <v>1.738984139608155</v>
      </c>
      <c r="H9" s="6">
        <v>4905</v>
      </c>
      <c r="I9" s="9">
        <f t="shared" si="3"/>
        <v>4.9452045126881545</v>
      </c>
      <c r="J9" s="6">
        <f t="shared" si="4"/>
        <v>2631</v>
      </c>
      <c r="K9" s="9">
        <f t="shared" si="5"/>
        <v>115.69920844327177</v>
      </c>
    </row>
    <row r="10" spans="1:11" ht="15" customHeight="1">
      <c r="A10" s="5" t="s">
        <v>5</v>
      </c>
      <c r="B10" s="6">
        <v>4012</v>
      </c>
      <c r="C10" s="9">
        <f t="shared" si="0"/>
        <v>3.314853219423123</v>
      </c>
      <c r="D10" s="6">
        <v>6524</v>
      </c>
      <c r="E10" s="9">
        <f t="shared" si="1"/>
        <v>5.116260832058973</v>
      </c>
      <c r="F10" s="6">
        <v>4916</v>
      </c>
      <c r="G10" s="9">
        <f t="shared" si="2"/>
        <v>3.7593869966199165</v>
      </c>
      <c r="H10" s="6">
        <v>3673</v>
      </c>
      <c r="I10" s="9">
        <f t="shared" si="3"/>
        <v>3.70310625384375</v>
      </c>
      <c r="J10" s="6">
        <f t="shared" si="4"/>
        <v>-1243</v>
      </c>
      <c r="K10" s="9">
        <f t="shared" si="5"/>
        <v>-25.284784377542717</v>
      </c>
    </row>
    <row r="11" spans="1:11" ht="15" customHeight="1">
      <c r="A11" s="5" t="s">
        <v>9</v>
      </c>
      <c r="B11" s="6">
        <v>4137</v>
      </c>
      <c r="C11" s="9">
        <f t="shared" si="0"/>
        <v>3.418132544554701</v>
      </c>
      <c r="D11" s="6">
        <v>4038</v>
      </c>
      <c r="E11" s="9">
        <f t="shared" si="1"/>
        <v>3.16668627220327</v>
      </c>
      <c r="F11" s="6">
        <v>4046</v>
      </c>
      <c r="G11" s="9">
        <f t="shared" si="2"/>
        <v>3.0940764418885642</v>
      </c>
      <c r="H11" s="6">
        <v>3322</v>
      </c>
      <c r="I11" s="9">
        <f t="shared" si="3"/>
        <v>3.349229233669735</v>
      </c>
      <c r="J11" s="6">
        <f t="shared" si="4"/>
        <v>-724</v>
      </c>
      <c r="K11" s="9">
        <f t="shared" si="5"/>
        <v>-17.894216510133464</v>
      </c>
    </row>
    <row r="12" spans="1:11" ht="15" customHeight="1">
      <c r="A12" s="5" t="s">
        <v>3</v>
      </c>
      <c r="B12" s="6">
        <v>12287</v>
      </c>
      <c r="C12" s="9">
        <f t="shared" si="0"/>
        <v>10.151944543133578</v>
      </c>
      <c r="D12" s="6">
        <v>15082</v>
      </c>
      <c r="E12" s="9">
        <f t="shared" si="1"/>
        <v>11.827628122181705</v>
      </c>
      <c r="F12" s="6">
        <v>9302</v>
      </c>
      <c r="G12" s="9">
        <f t="shared" si="2"/>
        <v>7.113469862196596</v>
      </c>
      <c r="H12" s="6">
        <v>3167</v>
      </c>
      <c r="I12" s="9">
        <f t="shared" si="3"/>
        <v>3.1929587546755114</v>
      </c>
      <c r="J12" s="6">
        <f t="shared" si="4"/>
        <v>-6135</v>
      </c>
      <c r="K12" s="9">
        <f t="shared" si="5"/>
        <v>-65.9535583745431</v>
      </c>
    </row>
    <row r="13" spans="1:11" ht="15" customHeight="1">
      <c r="A13" s="5" t="s">
        <v>12</v>
      </c>
      <c r="B13" s="6">
        <v>2576</v>
      </c>
      <c r="C13" s="9">
        <f t="shared" si="0"/>
        <v>2.1283803323115564</v>
      </c>
      <c r="D13" s="6">
        <v>2661</v>
      </c>
      <c r="E13" s="9">
        <f t="shared" si="1"/>
        <v>2.086813316080461</v>
      </c>
      <c r="F13" s="6">
        <v>3161</v>
      </c>
      <c r="G13" s="9">
        <f t="shared" si="2"/>
        <v>2.417295015523913</v>
      </c>
      <c r="H13" s="6">
        <v>2251</v>
      </c>
      <c r="I13" s="9">
        <f t="shared" si="3"/>
        <v>2.269450633651587</v>
      </c>
      <c r="J13" s="6">
        <f t="shared" si="4"/>
        <v>-910</v>
      </c>
      <c r="K13" s="9">
        <f t="shared" si="5"/>
        <v>-28.788358114520722</v>
      </c>
    </row>
    <row r="14" spans="1:11" ht="15" customHeight="1">
      <c r="A14" s="5" t="s">
        <v>13</v>
      </c>
      <c r="B14" s="6">
        <v>2918</v>
      </c>
      <c r="C14" s="9">
        <f t="shared" si="0"/>
        <v>2.4109525658715536</v>
      </c>
      <c r="D14" s="6">
        <v>3176</v>
      </c>
      <c r="E14" s="9">
        <f t="shared" si="1"/>
        <v>2.49068737011332</v>
      </c>
      <c r="F14" s="6">
        <v>2010</v>
      </c>
      <c r="G14" s="9">
        <f t="shared" si="2"/>
        <v>1.5370967988620894</v>
      </c>
      <c r="H14" s="6">
        <v>2021</v>
      </c>
      <c r="I14" s="9">
        <f t="shared" si="3"/>
        <v>2.0375654067569338</v>
      </c>
      <c r="J14" s="6">
        <f t="shared" si="4"/>
        <v>11</v>
      </c>
      <c r="K14" s="9">
        <f t="shared" si="5"/>
        <v>0.5472636815920399</v>
      </c>
    </row>
    <row r="15" spans="1:11" ht="15" customHeight="1">
      <c r="A15" s="5" t="s">
        <v>14</v>
      </c>
      <c r="B15" s="6">
        <v>1563</v>
      </c>
      <c r="C15" s="9">
        <f t="shared" si="0"/>
        <v>1.2914046814452496</v>
      </c>
      <c r="D15" s="6">
        <v>1449</v>
      </c>
      <c r="E15" s="9">
        <f t="shared" si="1"/>
        <v>1.1363369015409952</v>
      </c>
      <c r="F15" s="6">
        <v>1956</v>
      </c>
      <c r="G15" s="9">
        <f t="shared" si="2"/>
        <v>1.4958016609822125</v>
      </c>
      <c r="H15" s="6">
        <v>1830</v>
      </c>
      <c r="I15" s="9">
        <f t="shared" si="3"/>
        <v>1.8449998487705042</v>
      </c>
      <c r="J15" s="6">
        <f t="shared" si="4"/>
        <v>-126</v>
      </c>
      <c r="K15" s="9">
        <f t="shared" si="5"/>
        <v>-6.441717791411043</v>
      </c>
    </row>
    <row r="16" spans="1:11" ht="15" customHeight="1">
      <c r="A16" s="5" t="s">
        <v>6</v>
      </c>
      <c r="B16" s="6">
        <v>1857</v>
      </c>
      <c r="C16" s="9">
        <f t="shared" si="0"/>
        <v>1.5343176541547205</v>
      </c>
      <c r="D16" s="6">
        <v>3909</v>
      </c>
      <c r="E16" s="9">
        <f t="shared" si="1"/>
        <v>3.0655217033290203</v>
      </c>
      <c r="F16" s="6">
        <v>2651</v>
      </c>
      <c r="G16" s="9">
        <f t="shared" si="2"/>
        <v>2.027285379991741</v>
      </c>
      <c r="H16" s="6">
        <v>998</v>
      </c>
      <c r="I16" s="9">
        <f t="shared" si="3"/>
        <v>1.006180245395062</v>
      </c>
      <c r="J16" s="6">
        <f t="shared" si="4"/>
        <v>-1653</v>
      </c>
      <c r="K16" s="9">
        <f t="shared" si="5"/>
        <v>-62.35382874387023</v>
      </c>
    </row>
    <row r="17" spans="1:11" ht="15" customHeight="1">
      <c r="A17" s="5" t="s">
        <v>11</v>
      </c>
      <c r="B17" s="6">
        <v>1896</v>
      </c>
      <c r="C17" s="9">
        <f t="shared" si="0"/>
        <v>1.5665408035957729</v>
      </c>
      <c r="D17" s="6">
        <v>3145</v>
      </c>
      <c r="E17" s="9">
        <f t="shared" si="1"/>
        <v>2.466376504724934</v>
      </c>
      <c r="F17" s="6">
        <v>2082</v>
      </c>
      <c r="G17" s="9">
        <f t="shared" si="2"/>
        <v>1.5921569827019255</v>
      </c>
      <c r="H17" s="6">
        <v>915</v>
      </c>
      <c r="I17" s="9">
        <f t="shared" si="3"/>
        <v>0.9224999243852521</v>
      </c>
      <c r="J17" s="6">
        <f t="shared" si="4"/>
        <v>-1167</v>
      </c>
      <c r="K17" s="9">
        <f t="shared" si="5"/>
        <v>-56.05187319884726</v>
      </c>
    </row>
    <row r="18" spans="1:11" ht="15" customHeight="1">
      <c r="A18" s="5" t="s">
        <v>18</v>
      </c>
      <c r="B18" s="6">
        <v>4158</v>
      </c>
      <c r="C18" s="9">
        <f t="shared" si="0"/>
        <v>3.435483471176806</v>
      </c>
      <c r="D18" s="6">
        <v>3010</v>
      </c>
      <c r="E18" s="9">
        <f t="shared" si="1"/>
        <v>2.3605066070658354</v>
      </c>
      <c r="F18" s="6">
        <v>1266</v>
      </c>
      <c r="G18" s="9">
        <f t="shared" si="2"/>
        <v>0.9681415658504505</v>
      </c>
      <c r="H18" s="6">
        <v>848</v>
      </c>
      <c r="I18" s="9">
        <f t="shared" si="3"/>
        <v>0.8549507495942009</v>
      </c>
      <c r="J18" s="6">
        <f t="shared" si="4"/>
        <v>-418</v>
      </c>
      <c r="K18" s="9">
        <f t="shared" si="5"/>
        <v>-33.0173775671406</v>
      </c>
    </row>
    <row r="19" spans="1:11" ht="15" customHeight="1">
      <c r="A19" s="5" t="s">
        <v>10</v>
      </c>
      <c r="B19" s="6">
        <v>471</v>
      </c>
      <c r="C19" s="9">
        <f t="shared" si="0"/>
        <v>0.38915649709578537</v>
      </c>
      <c r="D19" s="6">
        <v>462</v>
      </c>
      <c r="E19" s="9">
        <f t="shared" si="1"/>
        <v>0.36231031643336076</v>
      </c>
      <c r="F19" s="6">
        <v>1120</v>
      </c>
      <c r="G19" s="9">
        <f t="shared" si="2"/>
        <v>0.8564917486196718</v>
      </c>
      <c r="H19" s="6">
        <v>839</v>
      </c>
      <c r="I19" s="9">
        <f t="shared" si="3"/>
        <v>0.8458769798461493</v>
      </c>
      <c r="J19" s="6">
        <f t="shared" si="4"/>
        <v>-281</v>
      </c>
      <c r="K19" s="9">
        <f t="shared" si="5"/>
        <v>-25.089285714285715</v>
      </c>
    </row>
    <row r="20" spans="1:11" ht="15" customHeight="1">
      <c r="A20" s="5" t="s">
        <v>20</v>
      </c>
      <c r="B20" s="6">
        <v>169</v>
      </c>
      <c r="C20" s="9">
        <f t="shared" si="0"/>
        <v>0.13963364757789326</v>
      </c>
      <c r="D20" s="6">
        <v>168</v>
      </c>
      <c r="E20" s="9">
        <f t="shared" si="1"/>
        <v>0.13174920597576756</v>
      </c>
      <c r="F20" s="6">
        <v>198</v>
      </c>
      <c r="G20" s="9">
        <f t="shared" si="2"/>
        <v>0.1514155055595491</v>
      </c>
      <c r="H20" s="6">
        <v>592</v>
      </c>
      <c r="I20" s="9">
        <f t="shared" si="3"/>
        <v>0.5968524100940648</v>
      </c>
      <c r="J20" s="6">
        <f t="shared" si="4"/>
        <v>394</v>
      </c>
      <c r="K20" s="9">
        <f t="shared" si="5"/>
        <v>198.989898989899</v>
      </c>
    </row>
    <row r="21" spans="1:11" ht="15" customHeight="1">
      <c r="A21" s="5" t="s">
        <v>7</v>
      </c>
      <c r="B21" s="6">
        <v>823</v>
      </c>
      <c r="C21" s="9">
        <f t="shared" si="0"/>
        <v>0.6799910766663086</v>
      </c>
      <c r="D21" s="6">
        <v>1457</v>
      </c>
      <c r="E21" s="9">
        <f t="shared" si="1"/>
        <v>1.142610673254127</v>
      </c>
      <c r="F21" s="6">
        <v>1214</v>
      </c>
      <c r="G21" s="9">
        <f t="shared" si="2"/>
        <v>0.92837587752168</v>
      </c>
      <c r="H21" s="6">
        <v>558</v>
      </c>
      <c r="I21" s="9">
        <f t="shared" si="3"/>
        <v>0.5625737243792029</v>
      </c>
      <c r="J21" s="6">
        <f t="shared" si="4"/>
        <v>-656</v>
      </c>
      <c r="K21" s="9">
        <f t="shared" si="5"/>
        <v>-54.03624382207578</v>
      </c>
    </row>
    <row r="22" spans="1:11" ht="15" customHeight="1">
      <c r="A22" s="5" t="s">
        <v>29</v>
      </c>
      <c r="B22" s="6">
        <v>104</v>
      </c>
      <c r="C22" s="9">
        <f t="shared" si="0"/>
        <v>0.08592839850947277</v>
      </c>
      <c r="D22" s="6">
        <v>150</v>
      </c>
      <c r="E22" s="9">
        <f t="shared" si="1"/>
        <v>0.11763321962122103</v>
      </c>
      <c r="F22" s="6">
        <v>115</v>
      </c>
      <c r="G22" s="9">
        <f t="shared" si="2"/>
        <v>0.087943349188627</v>
      </c>
      <c r="H22" s="6">
        <v>511</v>
      </c>
      <c r="I22" s="9">
        <f t="shared" si="3"/>
        <v>0.5151884823615999</v>
      </c>
      <c r="J22" s="6">
        <f t="shared" si="4"/>
        <v>396</v>
      </c>
      <c r="K22" s="9">
        <f t="shared" si="5"/>
        <v>344.34782608695656</v>
      </c>
    </row>
    <row r="23" spans="1:11" ht="15" customHeight="1">
      <c r="A23" s="5" t="s">
        <v>27</v>
      </c>
      <c r="B23" s="6">
        <v>37</v>
      </c>
      <c r="C23" s="9">
        <f t="shared" si="0"/>
        <v>0.030570680238947046</v>
      </c>
      <c r="D23" s="6">
        <v>357</v>
      </c>
      <c r="E23" s="9">
        <f t="shared" si="1"/>
        <v>0.279967062698506</v>
      </c>
      <c r="F23" s="6">
        <v>724</v>
      </c>
      <c r="G23" s="9">
        <f t="shared" si="2"/>
        <v>0.5536607375005735</v>
      </c>
      <c r="H23" s="6">
        <v>455</v>
      </c>
      <c r="I23" s="9">
        <f t="shared" si="3"/>
        <v>0.45872947059594504</v>
      </c>
      <c r="J23" s="6">
        <f t="shared" si="4"/>
        <v>-269</v>
      </c>
      <c r="K23" s="9">
        <f t="shared" si="5"/>
        <v>-37.15469613259669</v>
      </c>
    </row>
    <row r="24" spans="1:11" ht="15" customHeight="1">
      <c r="A24" s="5" t="s">
        <v>30</v>
      </c>
      <c r="B24" s="6">
        <v>461</v>
      </c>
      <c r="C24" s="9">
        <f t="shared" si="0"/>
        <v>0.38089415108525915</v>
      </c>
      <c r="D24" s="6">
        <v>350</v>
      </c>
      <c r="E24" s="9">
        <f t="shared" si="1"/>
        <v>0.27447751244951574</v>
      </c>
      <c r="F24" s="6">
        <v>418</v>
      </c>
      <c r="G24" s="9">
        <f t="shared" si="2"/>
        <v>0.3196549561812703</v>
      </c>
      <c r="H24" s="6">
        <v>393</v>
      </c>
      <c r="I24" s="9">
        <f t="shared" si="3"/>
        <v>0.3962212789982558</v>
      </c>
      <c r="J24" s="6">
        <f t="shared" si="4"/>
        <v>-25</v>
      </c>
      <c r="K24" s="9">
        <f t="shared" si="5"/>
        <v>-5.980861244019139</v>
      </c>
    </row>
    <row r="25" spans="1:11" ht="15" customHeight="1">
      <c r="A25" s="5" t="s">
        <v>16</v>
      </c>
      <c r="B25" s="6">
        <v>1002</v>
      </c>
      <c r="C25" s="9">
        <f t="shared" si="0"/>
        <v>0.8278870702547282</v>
      </c>
      <c r="D25" s="6">
        <v>105</v>
      </c>
      <c r="E25" s="9">
        <f t="shared" si="1"/>
        <v>0.08234325373485472</v>
      </c>
      <c r="F25" s="6">
        <v>1977</v>
      </c>
      <c r="G25" s="9">
        <f t="shared" si="2"/>
        <v>1.5118608812688312</v>
      </c>
      <c r="H25" s="6">
        <v>375</v>
      </c>
      <c r="I25" s="9">
        <f t="shared" si="3"/>
        <v>0.3780737395021525</v>
      </c>
      <c r="J25" s="6">
        <f t="shared" si="4"/>
        <v>-1602</v>
      </c>
      <c r="K25" s="9">
        <f t="shared" si="5"/>
        <v>-81.03186646433991</v>
      </c>
    </row>
    <row r="26" spans="1:11" ht="15" customHeight="1">
      <c r="A26" s="5" t="s">
        <v>22</v>
      </c>
      <c r="B26" s="6">
        <v>539</v>
      </c>
      <c r="C26" s="9">
        <f t="shared" si="0"/>
        <v>0.44534044996736377</v>
      </c>
      <c r="D26" s="6">
        <v>427</v>
      </c>
      <c r="E26" s="9">
        <f t="shared" si="1"/>
        <v>0.3348625651884092</v>
      </c>
      <c r="F26" s="6">
        <v>454</v>
      </c>
      <c r="G26" s="9">
        <f t="shared" si="2"/>
        <v>0.3471850481011884</v>
      </c>
      <c r="H26" s="6">
        <v>344</v>
      </c>
      <c r="I26" s="9">
        <f t="shared" si="3"/>
        <v>0.34681964370330787</v>
      </c>
      <c r="J26" s="6">
        <f t="shared" si="4"/>
        <v>-110</v>
      </c>
      <c r="K26" s="9">
        <f t="shared" si="5"/>
        <v>-24.229074889867842</v>
      </c>
    </row>
    <row r="27" spans="1:11" ht="15" customHeight="1">
      <c r="A27" s="5" t="s">
        <v>19</v>
      </c>
      <c r="B27" s="6">
        <v>159</v>
      </c>
      <c r="C27" s="9">
        <f t="shared" si="0"/>
        <v>0.13137130156736704</v>
      </c>
      <c r="D27" s="6">
        <v>170</v>
      </c>
      <c r="E27" s="9">
        <f t="shared" si="1"/>
        <v>0.1333176489040505</v>
      </c>
      <c r="F27" s="6">
        <v>344</v>
      </c>
      <c r="G27" s="9">
        <f t="shared" si="2"/>
        <v>0.26306532279032774</v>
      </c>
      <c r="H27" s="6">
        <v>205</v>
      </c>
      <c r="I27" s="9">
        <f t="shared" si="3"/>
        <v>0.2066803109278434</v>
      </c>
      <c r="J27" s="6">
        <f t="shared" si="4"/>
        <v>-139</v>
      </c>
      <c r="K27" s="9">
        <f t="shared" si="5"/>
        <v>-40.406976744186046</v>
      </c>
    </row>
    <row r="28" spans="1:11" ht="15" customHeight="1">
      <c r="A28" s="5" t="s">
        <v>35</v>
      </c>
      <c r="B28" s="6">
        <v>220</v>
      </c>
      <c r="C28" s="9">
        <f t="shared" si="0"/>
        <v>0.18177161223157703</v>
      </c>
      <c r="D28" s="6">
        <v>171</v>
      </c>
      <c r="E28" s="9">
        <f t="shared" si="1"/>
        <v>0.134101870368192</v>
      </c>
      <c r="F28" s="6">
        <v>211</v>
      </c>
      <c r="G28" s="9">
        <f t="shared" si="2"/>
        <v>0.16135692764174175</v>
      </c>
      <c r="H28" s="6">
        <v>171</v>
      </c>
      <c r="I28" s="9">
        <f t="shared" si="3"/>
        <v>0.17240162521298152</v>
      </c>
      <c r="J28" s="6">
        <f t="shared" si="4"/>
        <v>-40</v>
      </c>
      <c r="K28" s="9">
        <f t="shared" si="5"/>
        <v>-18.95734597156398</v>
      </c>
    </row>
    <row r="29" spans="1:11" ht="15" customHeight="1">
      <c r="A29" s="5" t="s">
        <v>17</v>
      </c>
      <c r="B29" s="6">
        <v>350</v>
      </c>
      <c r="C29" s="9">
        <f t="shared" si="0"/>
        <v>0.289182110368418</v>
      </c>
      <c r="D29" s="6">
        <v>185</v>
      </c>
      <c r="E29" s="9">
        <f t="shared" si="1"/>
        <v>0.1450809708661726</v>
      </c>
      <c r="F29" s="6">
        <v>230</v>
      </c>
      <c r="G29" s="9">
        <f t="shared" si="2"/>
        <v>0.175886698377254</v>
      </c>
      <c r="H29" s="6">
        <v>150</v>
      </c>
      <c r="I29" s="9">
        <f t="shared" si="3"/>
        <v>0.15122949580086098</v>
      </c>
      <c r="J29" s="6">
        <f t="shared" si="4"/>
        <v>-80</v>
      </c>
      <c r="K29" s="9">
        <f t="shared" si="5"/>
        <v>-34.78260869565217</v>
      </c>
    </row>
    <row r="30" spans="1:11" ht="15" customHeight="1">
      <c r="A30" s="5" t="s">
        <v>36</v>
      </c>
      <c r="B30" s="6">
        <v>145</v>
      </c>
      <c r="C30" s="9">
        <f t="shared" si="0"/>
        <v>0.11980401715263032</v>
      </c>
      <c r="D30" s="6">
        <v>306</v>
      </c>
      <c r="E30" s="9">
        <f t="shared" si="1"/>
        <v>0.23997176802729092</v>
      </c>
      <c r="F30" s="6">
        <v>196</v>
      </c>
      <c r="G30" s="9">
        <f t="shared" si="2"/>
        <v>0.14988605600844254</v>
      </c>
      <c r="H30" s="6">
        <v>148</v>
      </c>
      <c r="I30" s="9">
        <f t="shared" si="3"/>
        <v>0.1492131025235162</v>
      </c>
      <c r="J30" s="6">
        <f t="shared" si="4"/>
        <v>-48</v>
      </c>
      <c r="K30" s="9">
        <f t="shared" si="5"/>
        <v>-24.489795918367346</v>
      </c>
    </row>
    <row r="31" spans="1:11" ht="15" customHeight="1">
      <c r="A31" s="5" t="s">
        <v>33</v>
      </c>
      <c r="B31" s="6">
        <v>1049</v>
      </c>
      <c r="C31" s="9">
        <f t="shared" si="0"/>
        <v>0.8667200965042013</v>
      </c>
      <c r="D31" s="6">
        <v>240</v>
      </c>
      <c r="E31" s="9">
        <f t="shared" si="1"/>
        <v>0.18821315139395364</v>
      </c>
      <c r="F31" s="6">
        <v>190</v>
      </c>
      <c r="G31" s="9">
        <f t="shared" si="2"/>
        <v>0.1452977073551229</v>
      </c>
      <c r="H31" s="6">
        <v>143</v>
      </c>
      <c r="I31" s="9">
        <f t="shared" si="3"/>
        <v>0.14417211933015417</v>
      </c>
      <c r="J31" s="6">
        <f t="shared" si="4"/>
        <v>-47</v>
      </c>
      <c r="K31" s="9">
        <f t="shared" si="5"/>
        <v>-24.736842105263158</v>
      </c>
    </row>
    <row r="32" spans="1:11" ht="15" customHeight="1">
      <c r="A32" s="5" t="s">
        <v>28</v>
      </c>
      <c r="B32" s="6">
        <v>25</v>
      </c>
      <c r="C32" s="9">
        <f t="shared" si="0"/>
        <v>0.02065586502631557</v>
      </c>
      <c r="D32" s="6">
        <v>49</v>
      </c>
      <c r="E32" s="9">
        <f t="shared" si="1"/>
        <v>0.03842685174293221</v>
      </c>
      <c r="F32" s="6">
        <v>52</v>
      </c>
      <c r="G32" s="9">
        <f t="shared" si="2"/>
        <v>0.03976568832877048</v>
      </c>
      <c r="H32" s="6">
        <v>141</v>
      </c>
      <c r="I32" s="9">
        <f t="shared" si="3"/>
        <v>0.14215572605280935</v>
      </c>
      <c r="J32" s="6">
        <f t="shared" si="4"/>
        <v>89</v>
      </c>
      <c r="K32" s="9">
        <f t="shared" si="5"/>
        <v>171.15384615384613</v>
      </c>
    </row>
    <row r="33" spans="1:11" ht="15" customHeight="1">
      <c r="A33" s="5" t="s">
        <v>26</v>
      </c>
      <c r="B33" s="6">
        <v>147</v>
      </c>
      <c r="C33" s="9">
        <f t="shared" si="0"/>
        <v>0.12145648635473556</v>
      </c>
      <c r="D33" s="6">
        <v>90</v>
      </c>
      <c r="E33" s="9">
        <f t="shared" si="1"/>
        <v>0.07057993177273263</v>
      </c>
      <c r="F33" s="6">
        <v>161</v>
      </c>
      <c r="G33" s="9">
        <f t="shared" si="2"/>
        <v>0.12312068886407783</v>
      </c>
      <c r="H33" s="6">
        <v>118</v>
      </c>
      <c r="I33" s="9">
        <f t="shared" si="3"/>
        <v>0.11896720336334399</v>
      </c>
      <c r="J33" s="6">
        <f t="shared" si="4"/>
        <v>-43</v>
      </c>
      <c r="K33" s="9">
        <f t="shared" si="5"/>
        <v>-26.70807453416149</v>
      </c>
    </row>
    <row r="34" spans="1:11" ht="15" customHeight="1">
      <c r="A34" s="5" t="s">
        <v>8</v>
      </c>
      <c r="B34" s="6">
        <v>207</v>
      </c>
      <c r="C34" s="9">
        <f t="shared" si="0"/>
        <v>0.17103056241789294</v>
      </c>
      <c r="D34" s="6">
        <v>182</v>
      </c>
      <c r="E34" s="9">
        <f t="shared" si="1"/>
        <v>0.14272830647374818</v>
      </c>
      <c r="F34" s="6">
        <v>170</v>
      </c>
      <c r="G34" s="9">
        <f t="shared" si="2"/>
        <v>0.13000321184405733</v>
      </c>
      <c r="H34" s="6">
        <v>92</v>
      </c>
      <c r="I34" s="9">
        <f t="shared" si="3"/>
        <v>0.09275409075786142</v>
      </c>
      <c r="J34" s="6">
        <f t="shared" si="4"/>
        <v>-78</v>
      </c>
      <c r="K34" s="9">
        <f t="shared" si="5"/>
        <v>-45.88235294117647</v>
      </c>
    </row>
    <row r="35" spans="1:11" ht="15" customHeight="1">
      <c r="A35" s="5" t="s">
        <v>15</v>
      </c>
      <c r="B35" s="6">
        <v>266</v>
      </c>
      <c r="C35" s="9">
        <f t="shared" si="0"/>
        <v>0.2197784038799977</v>
      </c>
      <c r="D35" s="6">
        <v>398</v>
      </c>
      <c r="E35" s="9">
        <f t="shared" si="1"/>
        <v>0.3121201427283065</v>
      </c>
      <c r="F35" s="6">
        <v>326</v>
      </c>
      <c r="G35" s="9">
        <f t="shared" si="2"/>
        <v>0.24930027683036873</v>
      </c>
      <c r="H35" s="6">
        <v>90</v>
      </c>
      <c r="I35" s="9">
        <f t="shared" si="3"/>
        <v>0.0907376974805166</v>
      </c>
      <c r="J35" s="6">
        <f t="shared" si="4"/>
        <v>-236</v>
      </c>
      <c r="K35" s="9">
        <f t="shared" si="5"/>
        <v>-72.39263803680981</v>
      </c>
    </row>
    <row r="36" spans="1:11" ht="15" customHeight="1">
      <c r="A36" s="5" t="s">
        <v>23</v>
      </c>
      <c r="B36" s="6">
        <v>96</v>
      </c>
      <c r="C36" s="9">
        <f t="shared" si="0"/>
        <v>0.07931852170105179</v>
      </c>
      <c r="D36" s="6">
        <v>436</v>
      </c>
      <c r="E36" s="9">
        <f t="shared" si="1"/>
        <v>0.34192055836568247</v>
      </c>
      <c r="F36" s="6">
        <v>231</v>
      </c>
      <c r="G36" s="9">
        <f t="shared" si="2"/>
        <v>0.1766514231528073</v>
      </c>
      <c r="H36" s="6">
        <v>87</v>
      </c>
      <c r="I36" s="9">
        <f t="shared" si="3"/>
        <v>0.08771310756449938</v>
      </c>
      <c r="J36" s="6">
        <f t="shared" si="4"/>
        <v>-144</v>
      </c>
      <c r="K36" s="9">
        <f t="shared" si="5"/>
        <v>-62.33766233766234</v>
      </c>
    </row>
    <row r="37" spans="1:11" ht="15" customHeight="1">
      <c r="A37" s="5" t="s">
        <v>31</v>
      </c>
      <c r="B37" s="6">
        <v>88</v>
      </c>
      <c r="C37" s="9">
        <f t="shared" si="0"/>
        <v>0.07270864489263082</v>
      </c>
      <c r="D37" s="6">
        <v>68</v>
      </c>
      <c r="E37" s="9">
        <f t="shared" si="1"/>
        <v>0.053327059561620205</v>
      </c>
      <c r="F37" s="6">
        <v>104</v>
      </c>
      <c r="G37" s="9">
        <f t="shared" si="2"/>
        <v>0.07953137665754095</v>
      </c>
      <c r="H37" s="6">
        <v>85</v>
      </c>
      <c r="I37" s="9">
        <f t="shared" si="3"/>
        <v>0.08569671428715457</v>
      </c>
      <c r="J37" s="6">
        <f t="shared" si="4"/>
        <v>-19</v>
      </c>
      <c r="K37" s="9">
        <f t="shared" si="5"/>
        <v>-18.269230769230766</v>
      </c>
    </row>
    <row r="38" spans="1:11" ht="15" customHeight="1">
      <c r="A38" s="5" t="s">
        <v>37</v>
      </c>
      <c r="B38" s="6">
        <v>181</v>
      </c>
      <c r="C38" s="9">
        <f t="shared" si="0"/>
        <v>0.14954846279052475</v>
      </c>
      <c r="D38" s="6">
        <v>98</v>
      </c>
      <c r="E38" s="9">
        <f t="shared" si="1"/>
        <v>0.07685370348586441</v>
      </c>
      <c r="F38" s="6">
        <v>103</v>
      </c>
      <c r="G38" s="9">
        <f t="shared" si="2"/>
        <v>0.07876665188198767</v>
      </c>
      <c r="H38" s="6">
        <v>70</v>
      </c>
      <c r="I38" s="9">
        <f t="shared" si="3"/>
        <v>0.07057376470706847</v>
      </c>
      <c r="J38" s="6">
        <f t="shared" si="4"/>
        <v>-33</v>
      </c>
      <c r="K38" s="9">
        <f t="shared" si="5"/>
        <v>-32.038834951456316</v>
      </c>
    </row>
    <row r="39" spans="1:11" ht="15" customHeight="1">
      <c r="A39" s="5" t="s">
        <v>24</v>
      </c>
      <c r="B39" s="6">
        <v>84</v>
      </c>
      <c r="C39" s="9">
        <f t="shared" si="0"/>
        <v>0.06940370648842033</v>
      </c>
      <c r="D39" s="6">
        <v>98</v>
      </c>
      <c r="E39" s="9">
        <f t="shared" si="1"/>
        <v>0.07685370348586441</v>
      </c>
      <c r="F39" s="6">
        <v>160</v>
      </c>
      <c r="G39" s="9">
        <f t="shared" si="2"/>
        <v>0.12235596408852455</v>
      </c>
      <c r="H39" s="6">
        <v>63</v>
      </c>
      <c r="I39" s="9">
        <f t="shared" si="3"/>
        <v>0.06351638823636162</v>
      </c>
      <c r="J39" s="6">
        <f t="shared" si="4"/>
        <v>-97</v>
      </c>
      <c r="K39" s="9">
        <f t="shared" si="5"/>
        <v>-60.62499999999999</v>
      </c>
    </row>
    <row r="40" spans="1:11" ht="15" customHeight="1">
      <c r="A40" s="5" t="s">
        <v>38</v>
      </c>
      <c r="B40" s="6">
        <v>56</v>
      </c>
      <c r="C40" s="9">
        <f t="shared" si="0"/>
        <v>0.04626913765894688</v>
      </c>
      <c r="D40" s="6">
        <v>94</v>
      </c>
      <c r="E40" s="9">
        <f t="shared" si="1"/>
        <v>0.07371681762929852</v>
      </c>
      <c r="F40" s="6">
        <v>245</v>
      </c>
      <c r="G40" s="9">
        <f t="shared" si="2"/>
        <v>0.1873575700105532</v>
      </c>
      <c r="H40" s="6">
        <v>40</v>
      </c>
      <c r="I40" s="9">
        <f t="shared" si="3"/>
        <v>0.04032786554689627</v>
      </c>
      <c r="J40" s="6">
        <f t="shared" si="4"/>
        <v>-205</v>
      </c>
      <c r="K40" s="9">
        <f t="shared" si="5"/>
        <v>-83.6734693877551</v>
      </c>
    </row>
    <row r="41" spans="1:11" ht="15" customHeight="1">
      <c r="A41" s="5" t="s">
        <v>34</v>
      </c>
      <c r="B41" s="6">
        <v>23</v>
      </c>
      <c r="C41" s="9">
        <f t="shared" si="0"/>
        <v>0.019003395824210328</v>
      </c>
      <c r="D41" s="6">
        <v>102</v>
      </c>
      <c r="E41" s="9">
        <f t="shared" si="1"/>
        <v>0.07999058934243031</v>
      </c>
      <c r="F41" s="6">
        <v>28</v>
      </c>
      <c r="G41" s="9">
        <f t="shared" si="2"/>
        <v>0.021412293715491797</v>
      </c>
      <c r="H41" s="6">
        <v>34</v>
      </c>
      <c r="I41" s="9">
        <f t="shared" si="3"/>
        <v>0.034278685714861826</v>
      </c>
      <c r="J41" s="6">
        <f t="shared" si="4"/>
        <v>6</v>
      </c>
      <c r="K41" s="9">
        <f t="shared" si="5"/>
        <v>21.428571428571427</v>
      </c>
    </row>
    <row r="42" spans="1:11" ht="15" customHeight="1">
      <c r="A42" s="5" t="s">
        <v>25</v>
      </c>
      <c r="B42" s="6">
        <v>66</v>
      </c>
      <c r="C42" s="9">
        <f t="shared" si="0"/>
        <v>0.05453148366947311</v>
      </c>
      <c r="D42" s="6">
        <v>83</v>
      </c>
      <c r="E42" s="9">
        <f t="shared" si="1"/>
        <v>0.0650903815237423</v>
      </c>
      <c r="F42" s="6">
        <v>226</v>
      </c>
      <c r="G42" s="9">
        <f t="shared" si="2"/>
        <v>0.1728277992750409</v>
      </c>
      <c r="H42" s="6">
        <v>26</v>
      </c>
      <c r="I42" s="9">
        <f t="shared" si="3"/>
        <v>0.026213112605482574</v>
      </c>
      <c r="J42" s="6">
        <f t="shared" si="4"/>
        <v>-200</v>
      </c>
      <c r="K42" s="9">
        <f t="shared" si="5"/>
        <v>-88.49557522123894</v>
      </c>
    </row>
    <row r="43" spans="1:11" ht="15" customHeight="1">
      <c r="A43" s="5" t="s">
        <v>32</v>
      </c>
      <c r="B43" s="6">
        <v>89</v>
      </c>
      <c r="C43" s="9">
        <f t="shared" si="0"/>
        <v>0.07353487949368344</v>
      </c>
      <c r="D43" s="6">
        <v>57</v>
      </c>
      <c r="E43" s="9">
        <f t="shared" si="1"/>
        <v>0.044700623456063994</v>
      </c>
      <c r="F43" s="6">
        <v>74</v>
      </c>
      <c r="G43" s="9">
        <f t="shared" si="2"/>
        <v>0.056589633390942605</v>
      </c>
      <c r="H43" s="6">
        <v>22</v>
      </c>
      <c r="I43" s="9">
        <f t="shared" si="3"/>
        <v>0.022180326050792946</v>
      </c>
      <c r="J43" s="6">
        <f t="shared" si="4"/>
        <v>-52</v>
      </c>
      <c r="K43" s="9">
        <f t="shared" si="5"/>
        <v>-70.27027027027027</v>
      </c>
    </row>
    <row r="44" spans="1:11" ht="15" customHeight="1">
      <c r="A44" s="5" t="s">
        <v>39</v>
      </c>
      <c r="B44" s="6">
        <v>453</v>
      </c>
      <c r="C44" s="9">
        <f t="shared" si="0"/>
        <v>0.3742842742768382</v>
      </c>
      <c r="D44" s="6">
        <v>833</v>
      </c>
      <c r="E44" s="9">
        <f t="shared" si="1"/>
        <v>0.6532564796298475</v>
      </c>
      <c r="F44" s="6">
        <v>395</v>
      </c>
      <c r="G44" s="9">
        <f t="shared" si="2"/>
        <v>0.302066286343545</v>
      </c>
      <c r="H44" s="6">
        <v>9</v>
      </c>
      <c r="I44" s="9">
        <f t="shared" si="3"/>
        <v>0.00907376974805166</v>
      </c>
      <c r="J44" s="6">
        <f t="shared" si="4"/>
        <v>-386</v>
      </c>
      <c r="K44" s="9">
        <f t="shared" si="5"/>
        <v>-97.72151898734177</v>
      </c>
    </row>
    <row r="45" spans="1:11" ht="15" customHeight="1">
      <c r="A45" s="5" t="s">
        <v>40</v>
      </c>
      <c r="B45" s="6">
        <v>24</v>
      </c>
      <c r="C45" s="9">
        <f t="shared" si="0"/>
        <v>0.019829630425262947</v>
      </c>
      <c r="D45" s="6">
        <v>13</v>
      </c>
      <c r="E45" s="9">
        <f t="shared" si="1"/>
        <v>0.010194879033839158</v>
      </c>
      <c r="F45" s="6">
        <v>8</v>
      </c>
      <c r="G45" s="9">
        <f t="shared" si="2"/>
        <v>0.0061177982044262275</v>
      </c>
      <c r="H45" s="6">
        <v>6</v>
      </c>
      <c r="I45" s="9">
        <f t="shared" si="3"/>
        <v>0.0060491798320344405</v>
      </c>
      <c r="J45" s="6">
        <f t="shared" si="4"/>
        <v>-2</v>
      </c>
      <c r="K45" s="9">
        <f t="shared" si="5"/>
        <v>-25</v>
      </c>
    </row>
    <row r="46" spans="1:11" ht="15.75" customHeight="1">
      <c r="A46" s="5" t="s">
        <v>70</v>
      </c>
      <c r="B46" s="6">
        <v>5511</v>
      </c>
      <c r="C46" s="9">
        <f t="shared" si="0"/>
        <v>4.5533788864010045</v>
      </c>
      <c r="D46" s="6">
        <v>5743</v>
      </c>
      <c r="E46" s="9">
        <f t="shared" si="1"/>
        <v>4.503783868564483</v>
      </c>
      <c r="F46" s="6">
        <v>5666</v>
      </c>
      <c r="G46" s="9">
        <f t="shared" si="2"/>
        <v>4.332930578284875</v>
      </c>
      <c r="H46" s="6">
        <v>4719</v>
      </c>
      <c r="I46" s="9">
        <f t="shared" si="3"/>
        <v>4.757679937895087</v>
      </c>
      <c r="J46" s="6">
        <f t="shared" si="4"/>
        <v>-947</v>
      </c>
      <c r="K46" s="9">
        <f t="shared" si="5"/>
        <v>-16.71373102717967</v>
      </c>
    </row>
    <row r="47" spans="1:11" ht="15.75" customHeight="1">
      <c r="A47" s="5" t="s">
        <v>55</v>
      </c>
      <c r="B47" s="6">
        <f>SUM(B7:B46)</f>
        <v>121031</v>
      </c>
      <c r="C47" s="9">
        <f t="shared" si="0"/>
        <v>100</v>
      </c>
      <c r="D47" s="6">
        <f>SUM(D7:D46)</f>
        <v>127515</v>
      </c>
      <c r="E47" s="9">
        <f t="shared" si="1"/>
        <v>100</v>
      </c>
      <c r="F47" s="6">
        <f>SUM(F7:F46)</f>
        <v>130766</v>
      </c>
      <c r="G47" s="9">
        <f t="shared" si="2"/>
        <v>100</v>
      </c>
      <c r="H47" s="6">
        <f>SUM(H7:H46)</f>
        <v>99187</v>
      </c>
      <c r="I47" s="9">
        <f t="shared" si="3"/>
        <v>100</v>
      </c>
      <c r="J47" s="6">
        <f t="shared" si="4"/>
        <v>-31579</v>
      </c>
      <c r="K47" s="9">
        <f t="shared" si="5"/>
        <v>-24.14924368719698</v>
      </c>
    </row>
    <row r="48" spans="1:11" ht="15.75" customHeight="1">
      <c r="A48" s="5" t="s">
        <v>71</v>
      </c>
      <c r="B48" s="6">
        <v>17359</v>
      </c>
      <c r="C48" s="12">
        <f>B48/B49*100</f>
        <v>12.543536382686609</v>
      </c>
      <c r="D48" s="6">
        <v>16856</v>
      </c>
      <c r="E48" s="12">
        <f>D48/D49*100</f>
        <v>11.675474991514918</v>
      </c>
      <c r="F48" s="6">
        <v>20234</v>
      </c>
      <c r="G48" s="12">
        <f>F48/F49*100</f>
        <v>13.4</v>
      </c>
      <c r="H48" s="6">
        <v>19404</v>
      </c>
      <c r="I48" s="12">
        <f>H48/H49*100</f>
        <v>16.36211854187923</v>
      </c>
      <c r="J48" s="6">
        <f t="shared" si="4"/>
        <v>-830</v>
      </c>
      <c r="K48" s="9">
        <f t="shared" si="5"/>
        <v>-4.102006523673025</v>
      </c>
    </row>
    <row r="49" spans="1:11" ht="15.75" customHeight="1">
      <c r="A49" s="5" t="s">
        <v>57</v>
      </c>
      <c r="B49" s="6">
        <f>B48+B47</f>
        <v>138390</v>
      </c>
      <c r="C49" s="13"/>
      <c r="D49" s="6">
        <f>D48+D47</f>
        <v>144371</v>
      </c>
      <c r="E49" s="13"/>
      <c r="F49" s="6">
        <f>F48+F47</f>
        <v>151000</v>
      </c>
      <c r="G49" s="13"/>
      <c r="H49" s="6">
        <f>H48+H47</f>
        <v>118591</v>
      </c>
      <c r="I49" s="13"/>
      <c r="J49" s="6">
        <f t="shared" si="4"/>
        <v>-32409</v>
      </c>
      <c r="K49" s="9">
        <f t="shared" si="5"/>
        <v>-21.46291390728477</v>
      </c>
    </row>
  </sheetData>
  <sheetProtection/>
  <mergeCells count="12"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2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0.7109375" style="1" customWidth="1"/>
    <col min="2" max="15" width="11.57421875" style="2" customWidth="1"/>
    <col min="16" max="16384" width="9.140625" style="2" customWidth="1"/>
  </cols>
  <sheetData>
    <row r="1" ht="4.5" customHeight="1"/>
    <row r="2" spans="1:15" ht="25.5" customHeight="1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1.75" customHeight="1">
      <c r="A3" s="11" t="s">
        <v>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ht="4.5" customHeight="1"/>
    <row r="5" spans="1:15" ht="34.5" customHeight="1">
      <c r="A5" s="6" t="s">
        <v>0</v>
      </c>
      <c r="B5" s="8" t="s">
        <v>41</v>
      </c>
      <c r="C5" s="8" t="s">
        <v>42</v>
      </c>
      <c r="D5" s="8" t="s">
        <v>43</v>
      </c>
      <c r="E5" s="8" t="s">
        <v>44</v>
      </c>
      <c r="F5" s="8" t="s">
        <v>45</v>
      </c>
      <c r="G5" s="8" t="s">
        <v>46</v>
      </c>
      <c r="H5" s="8" t="s">
        <v>47</v>
      </c>
      <c r="I5" s="8" t="s">
        <v>48</v>
      </c>
      <c r="J5" s="8" t="s">
        <v>49</v>
      </c>
      <c r="K5" s="8" t="s">
        <v>50</v>
      </c>
      <c r="L5" s="8" t="s">
        <v>51</v>
      </c>
      <c r="M5" s="8" t="s">
        <v>52</v>
      </c>
      <c r="N5" s="8" t="s">
        <v>1</v>
      </c>
      <c r="O5" s="7" t="s">
        <v>53</v>
      </c>
    </row>
    <row r="6" spans="1:15" ht="15" customHeight="1">
      <c r="A6" s="5" t="s">
        <v>2</v>
      </c>
      <c r="B6" s="6">
        <v>52731</v>
      </c>
      <c r="C6" s="6">
        <v>68328</v>
      </c>
      <c r="D6" s="6">
        <v>146755</v>
      </c>
      <c r="E6" s="6">
        <v>222809</v>
      </c>
      <c r="F6" s="6">
        <v>379769</v>
      </c>
      <c r="G6" s="6">
        <v>338471</v>
      </c>
      <c r="H6" s="6">
        <v>372559</v>
      </c>
      <c r="I6" s="6">
        <v>469012</v>
      </c>
      <c r="J6" s="6">
        <v>432236</v>
      </c>
      <c r="K6" s="6">
        <v>469886</v>
      </c>
      <c r="L6" s="6">
        <v>136565</v>
      </c>
      <c r="M6" s="6">
        <v>59337</v>
      </c>
      <c r="N6" s="6">
        <v>3148458</v>
      </c>
      <c r="O6" s="9">
        <f>N6/N$46*100</f>
        <v>28.968151445694275</v>
      </c>
    </row>
    <row r="7" spans="1:15" ht="15" customHeight="1">
      <c r="A7" s="5" t="s">
        <v>3</v>
      </c>
      <c r="B7" s="6">
        <v>12870</v>
      </c>
      <c r="C7" s="6">
        <v>8632</v>
      </c>
      <c r="D7" s="6">
        <v>10834</v>
      </c>
      <c r="E7" s="6">
        <v>94503</v>
      </c>
      <c r="F7" s="6">
        <v>415607</v>
      </c>
      <c r="G7" s="6">
        <v>535347</v>
      </c>
      <c r="H7" s="6">
        <v>567887</v>
      </c>
      <c r="I7" s="6">
        <v>525177</v>
      </c>
      <c r="J7" s="6">
        <v>441254</v>
      </c>
      <c r="K7" s="6">
        <v>176972</v>
      </c>
      <c r="L7" s="6">
        <v>45884</v>
      </c>
      <c r="M7" s="6">
        <v>3167</v>
      </c>
      <c r="N7" s="6">
        <v>2838134</v>
      </c>
      <c r="O7" s="9">
        <f aca="true" t="shared" si="0" ref="O7:O46">N7/N$46*100</f>
        <v>26.11294021872741</v>
      </c>
    </row>
    <row r="8" spans="1:15" ht="15" customHeight="1">
      <c r="A8" s="5" t="s">
        <v>4</v>
      </c>
      <c r="B8" s="6">
        <v>5688</v>
      </c>
      <c r="C8" s="6">
        <v>7591</v>
      </c>
      <c r="D8" s="6">
        <v>8870</v>
      </c>
      <c r="E8" s="6">
        <v>53246</v>
      </c>
      <c r="F8" s="6">
        <v>91306</v>
      </c>
      <c r="G8" s="6">
        <v>43991</v>
      </c>
      <c r="H8" s="6">
        <v>97118</v>
      </c>
      <c r="I8" s="6">
        <v>78680</v>
      </c>
      <c r="J8" s="6">
        <v>46912</v>
      </c>
      <c r="K8" s="6">
        <v>56444</v>
      </c>
      <c r="L8" s="6">
        <v>7908</v>
      </c>
      <c r="M8" s="6">
        <v>5434</v>
      </c>
      <c r="N8" s="6">
        <v>503188</v>
      </c>
      <c r="O8" s="9">
        <f t="shared" si="0"/>
        <v>4.629703235569924</v>
      </c>
    </row>
    <row r="9" spans="1:15" ht="15" customHeight="1">
      <c r="A9" s="5" t="s">
        <v>5</v>
      </c>
      <c r="B9" s="6">
        <v>3456</v>
      </c>
      <c r="C9" s="6">
        <v>8571</v>
      </c>
      <c r="D9" s="6">
        <v>19371</v>
      </c>
      <c r="E9" s="6">
        <v>39099</v>
      </c>
      <c r="F9" s="6">
        <v>56715</v>
      </c>
      <c r="G9" s="6">
        <v>57634</v>
      </c>
      <c r="H9" s="6">
        <v>71029</v>
      </c>
      <c r="I9" s="6">
        <v>77654</v>
      </c>
      <c r="J9" s="6">
        <v>61916</v>
      </c>
      <c r="K9" s="6">
        <v>51027</v>
      </c>
      <c r="L9" s="6">
        <v>11337</v>
      </c>
      <c r="M9" s="6">
        <v>3673</v>
      </c>
      <c r="N9" s="6">
        <v>461482</v>
      </c>
      <c r="O9" s="9">
        <f t="shared" si="0"/>
        <v>4.245977067333242</v>
      </c>
    </row>
    <row r="10" spans="1:15" ht="15" customHeight="1">
      <c r="A10" s="5" t="s">
        <v>6</v>
      </c>
      <c r="B10" s="6">
        <v>1200</v>
      </c>
      <c r="C10" s="6">
        <v>3213</v>
      </c>
      <c r="D10" s="6">
        <v>7745</v>
      </c>
      <c r="E10" s="6">
        <v>24703</v>
      </c>
      <c r="F10" s="6">
        <v>51172</v>
      </c>
      <c r="G10" s="6">
        <v>53832</v>
      </c>
      <c r="H10" s="6">
        <v>59243</v>
      </c>
      <c r="I10" s="6">
        <v>48211</v>
      </c>
      <c r="J10" s="6">
        <v>49623</v>
      </c>
      <c r="K10" s="6">
        <v>34433</v>
      </c>
      <c r="L10" s="6">
        <v>1502</v>
      </c>
      <c r="M10" s="6">
        <v>998</v>
      </c>
      <c r="N10" s="6">
        <v>335875</v>
      </c>
      <c r="O10" s="9">
        <f t="shared" si="0"/>
        <v>3.0902993995227392</v>
      </c>
    </row>
    <row r="11" spans="1:15" ht="15" customHeight="1">
      <c r="A11" s="5" t="s">
        <v>7</v>
      </c>
      <c r="B11" s="6">
        <v>1186</v>
      </c>
      <c r="C11" s="6">
        <v>1342</v>
      </c>
      <c r="D11" s="6">
        <v>1619</v>
      </c>
      <c r="E11" s="6">
        <v>13123</v>
      </c>
      <c r="F11" s="6">
        <v>40625</v>
      </c>
      <c r="G11" s="6">
        <v>51869</v>
      </c>
      <c r="H11" s="6">
        <v>60203</v>
      </c>
      <c r="I11" s="6">
        <v>61523</v>
      </c>
      <c r="J11" s="6">
        <v>57917</v>
      </c>
      <c r="K11" s="6">
        <v>25913</v>
      </c>
      <c r="L11" s="6">
        <v>1652</v>
      </c>
      <c r="M11" s="6">
        <v>558</v>
      </c>
      <c r="N11" s="6">
        <v>317530</v>
      </c>
      <c r="O11" s="9">
        <f t="shared" si="0"/>
        <v>2.9215117776865065</v>
      </c>
    </row>
    <row r="12" spans="1:15" ht="15" customHeight="1">
      <c r="A12" s="5" t="s">
        <v>8</v>
      </c>
      <c r="B12" s="6">
        <v>347</v>
      </c>
      <c r="C12" s="6">
        <v>314</v>
      </c>
      <c r="D12" s="6">
        <v>236</v>
      </c>
      <c r="E12" s="6">
        <v>1768</v>
      </c>
      <c r="F12" s="6">
        <v>26978</v>
      </c>
      <c r="G12" s="6">
        <v>67177</v>
      </c>
      <c r="H12" s="6">
        <v>74939</v>
      </c>
      <c r="I12" s="6">
        <v>69516</v>
      </c>
      <c r="J12" s="6">
        <v>25144</v>
      </c>
      <c r="K12" s="6">
        <v>1740</v>
      </c>
      <c r="L12" s="6">
        <v>208</v>
      </c>
      <c r="M12" s="6">
        <v>92</v>
      </c>
      <c r="N12" s="6">
        <v>268459</v>
      </c>
      <c r="O12" s="9">
        <f t="shared" si="0"/>
        <v>2.4700221406668406</v>
      </c>
    </row>
    <row r="13" spans="1:15" ht="15" customHeight="1">
      <c r="A13" s="5" t="s">
        <v>9</v>
      </c>
      <c r="B13" s="6">
        <v>3327</v>
      </c>
      <c r="C13" s="6">
        <v>4176</v>
      </c>
      <c r="D13" s="6">
        <v>6721</v>
      </c>
      <c r="E13" s="6">
        <v>25696</v>
      </c>
      <c r="F13" s="6">
        <v>22963</v>
      </c>
      <c r="G13" s="6">
        <v>27903</v>
      </c>
      <c r="H13" s="6">
        <v>59510</v>
      </c>
      <c r="I13" s="6">
        <v>43134</v>
      </c>
      <c r="J13" s="6">
        <v>23550</v>
      </c>
      <c r="K13" s="6">
        <v>15615</v>
      </c>
      <c r="L13" s="6">
        <v>8602</v>
      </c>
      <c r="M13" s="6">
        <v>3322</v>
      </c>
      <c r="N13" s="6">
        <v>244519</v>
      </c>
      <c r="O13" s="9">
        <f t="shared" si="0"/>
        <v>2.2497563643376273</v>
      </c>
    </row>
    <row r="14" spans="1:15" ht="15" customHeight="1">
      <c r="A14" s="5" t="s">
        <v>10</v>
      </c>
      <c r="B14" s="6">
        <v>1785</v>
      </c>
      <c r="C14" s="6">
        <v>1946</v>
      </c>
      <c r="D14" s="6">
        <v>3391</v>
      </c>
      <c r="E14" s="6">
        <v>8802</v>
      </c>
      <c r="F14" s="6">
        <v>25294</v>
      </c>
      <c r="G14" s="6">
        <v>41487</v>
      </c>
      <c r="H14" s="6">
        <v>62337</v>
      </c>
      <c r="I14" s="6">
        <v>51861</v>
      </c>
      <c r="J14" s="6">
        <v>31789</v>
      </c>
      <c r="K14" s="6">
        <v>9690</v>
      </c>
      <c r="L14" s="6">
        <v>2228</v>
      </c>
      <c r="M14" s="6">
        <v>839</v>
      </c>
      <c r="N14" s="6">
        <v>241449</v>
      </c>
      <c r="O14" s="9">
        <f t="shared" si="0"/>
        <v>2.2215100847498794</v>
      </c>
    </row>
    <row r="15" spans="1:15" ht="15" customHeight="1">
      <c r="A15" s="5" t="s">
        <v>11</v>
      </c>
      <c r="B15" s="6">
        <v>682</v>
      </c>
      <c r="C15" s="6">
        <v>3866</v>
      </c>
      <c r="D15" s="6">
        <v>8818</v>
      </c>
      <c r="E15" s="6">
        <v>14790</v>
      </c>
      <c r="F15" s="6">
        <v>24026</v>
      </c>
      <c r="G15" s="6">
        <v>29466</v>
      </c>
      <c r="H15" s="6">
        <v>55487</v>
      </c>
      <c r="I15" s="6">
        <v>26102</v>
      </c>
      <c r="J15" s="6">
        <v>26909</v>
      </c>
      <c r="K15" s="6">
        <v>25674</v>
      </c>
      <c r="L15" s="6">
        <v>1734</v>
      </c>
      <c r="M15" s="6">
        <v>915</v>
      </c>
      <c r="N15" s="6">
        <v>218469</v>
      </c>
      <c r="O15" s="9">
        <f t="shared" si="0"/>
        <v>2.0100770212559236</v>
      </c>
    </row>
    <row r="16" spans="1:15" ht="15" customHeight="1">
      <c r="A16" s="5" t="s">
        <v>12</v>
      </c>
      <c r="B16" s="6">
        <v>2354</v>
      </c>
      <c r="C16" s="6">
        <v>3435</v>
      </c>
      <c r="D16" s="6">
        <v>6169</v>
      </c>
      <c r="E16" s="6">
        <v>7610</v>
      </c>
      <c r="F16" s="6">
        <v>16399</v>
      </c>
      <c r="G16" s="6">
        <v>30389</v>
      </c>
      <c r="H16" s="6">
        <v>49817</v>
      </c>
      <c r="I16" s="6">
        <v>39348</v>
      </c>
      <c r="J16" s="6">
        <v>23567</v>
      </c>
      <c r="K16" s="6">
        <v>12210</v>
      </c>
      <c r="L16" s="6">
        <v>3606</v>
      </c>
      <c r="M16" s="6">
        <v>2251</v>
      </c>
      <c r="N16" s="6">
        <v>197155</v>
      </c>
      <c r="O16" s="9">
        <f t="shared" si="0"/>
        <v>1.8139723948281523</v>
      </c>
    </row>
    <row r="17" spans="1:15" ht="15" customHeight="1">
      <c r="A17" s="5" t="s">
        <v>13</v>
      </c>
      <c r="B17" s="6">
        <v>2046</v>
      </c>
      <c r="C17" s="6">
        <v>4060</v>
      </c>
      <c r="D17" s="6">
        <v>7878</v>
      </c>
      <c r="E17" s="6">
        <v>9674</v>
      </c>
      <c r="F17" s="6">
        <v>24266</v>
      </c>
      <c r="G17" s="6">
        <v>34046</v>
      </c>
      <c r="H17" s="6">
        <v>46715</v>
      </c>
      <c r="I17" s="6">
        <v>22329</v>
      </c>
      <c r="J17" s="6">
        <v>22167</v>
      </c>
      <c r="K17" s="6">
        <v>12840</v>
      </c>
      <c r="L17" s="6">
        <v>3913</v>
      </c>
      <c r="M17" s="6">
        <v>2021</v>
      </c>
      <c r="N17" s="6">
        <v>191955</v>
      </c>
      <c r="O17" s="9">
        <f t="shared" si="0"/>
        <v>1.7661285336371786</v>
      </c>
    </row>
    <row r="18" spans="1:15" ht="15" customHeight="1">
      <c r="A18" s="5" t="s">
        <v>14</v>
      </c>
      <c r="B18" s="6">
        <v>1267</v>
      </c>
      <c r="C18" s="6">
        <v>2800</v>
      </c>
      <c r="D18" s="6">
        <v>3617</v>
      </c>
      <c r="E18" s="6">
        <v>14688</v>
      </c>
      <c r="F18" s="6">
        <v>14979</v>
      </c>
      <c r="G18" s="6">
        <v>16340</v>
      </c>
      <c r="H18" s="6">
        <v>39635</v>
      </c>
      <c r="I18" s="6">
        <v>13471</v>
      </c>
      <c r="J18" s="6">
        <v>29000</v>
      </c>
      <c r="K18" s="6">
        <v>28470</v>
      </c>
      <c r="L18" s="6">
        <v>1735</v>
      </c>
      <c r="M18" s="6">
        <v>1830</v>
      </c>
      <c r="N18" s="6">
        <v>167832</v>
      </c>
      <c r="O18" s="9">
        <f t="shared" si="0"/>
        <v>1.544179021423745</v>
      </c>
    </row>
    <row r="19" spans="1:15" ht="15" customHeight="1">
      <c r="A19" s="5" t="s">
        <v>15</v>
      </c>
      <c r="B19" s="6">
        <v>189</v>
      </c>
      <c r="C19" s="6">
        <v>321</v>
      </c>
      <c r="D19" s="6">
        <v>358</v>
      </c>
      <c r="E19" s="6">
        <v>3581</v>
      </c>
      <c r="F19" s="6">
        <v>21586</v>
      </c>
      <c r="G19" s="6">
        <v>26993</v>
      </c>
      <c r="H19" s="6">
        <v>31145</v>
      </c>
      <c r="I19" s="6">
        <v>25680</v>
      </c>
      <c r="J19" s="6">
        <v>19740</v>
      </c>
      <c r="K19" s="6">
        <v>7551</v>
      </c>
      <c r="L19" s="6">
        <v>897</v>
      </c>
      <c r="M19" s="6">
        <v>90</v>
      </c>
      <c r="N19" s="6">
        <v>138131</v>
      </c>
      <c r="O19" s="9">
        <f t="shared" si="0"/>
        <v>1.2709077673404556</v>
      </c>
    </row>
    <row r="20" spans="1:15" ht="15" customHeight="1">
      <c r="A20" s="5" t="s">
        <v>16</v>
      </c>
      <c r="B20" s="6">
        <v>1035</v>
      </c>
      <c r="C20" s="6">
        <v>3467</v>
      </c>
      <c r="D20" s="6">
        <v>7384</v>
      </c>
      <c r="E20" s="6">
        <v>16488</v>
      </c>
      <c r="F20" s="6">
        <v>21113</v>
      </c>
      <c r="G20" s="6">
        <v>18166</v>
      </c>
      <c r="H20" s="6">
        <v>12045</v>
      </c>
      <c r="I20" s="6">
        <v>13555</v>
      </c>
      <c r="J20" s="6">
        <v>19145</v>
      </c>
      <c r="K20" s="6">
        <v>21079</v>
      </c>
      <c r="L20" s="6">
        <v>2705</v>
      </c>
      <c r="M20" s="6">
        <v>375</v>
      </c>
      <c r="N20" s="6">
        <v>136557</v>
      </c>
      <c r="O20" s="9">
        <f t="shared" si="0"/>
        <v>1.2564257985876492</v>
      </c>
    </row>
    <row r="21" spans="1:15" ht="15" customHeight="1">
      <c r="A21" s="5" t="s">
        <v>17</v>
      </c>
      <c r="B21" s="6">
        <v>353</v>
      </c>
      <c r="C21" s="6">
        <v>442</v>
      </c>
      <c r="D21" s="6">
        <v>916</v>
      </c>
      <c r="E21" s="6">
        <v>1103</v>
      </c>
      <c r="F21" s="6">
        <v>8193</v>
      </c>
      <c r="G21" s="6">
        <v>32151</v>
      </c>
      <c r="H21" s="6">
        <v>32848</v>
      </c>
      <c r="I21" s="6">
        <v>27526</v>
      </c>
      <c r="J21" s="6">
        <v>25189</v>
      </c>
      <c r="K21" s="6">
        <v>6329</v>
      </c>
      <c r="L21" s="6">
        <v>387</v>
      </c>
      <c r="M21" s="6">
        <v>150</v>
      </c>
      <c r="N21" s="6">
        <v>135587</v>
      </c>
      <c r="O21" s="9">
        <f t="shared" si="0"/>
        <v>1.2475010783270253</v>
      </c>
    </row>
    <row r="22" spans="1:15" ht="15" customHeight="1">
      <c r="A22" s="5" t="s">
        <v>18</v>
      </c>
      <c r="B22" s="6">
        <v>611</v>
      </c>
      <c r="C22" s="6">
        <v>1636</v>
      </c>
      <c r="D22" s="6">
        <v>1460</v>
      </c>
      <c r="E22" s="6">
        <v>10868</v>
      </c>
      <c r="F22" s="6">
        <v>12063</v>
      </c>
      <c r="G22" s="6">
        <v>12077</v>
      </c>
      <c r="H22" s="6">
        <v>24208</v>
      </c>
      <c r="I22" s="6">
        <v>30731</v>
      </c>
      <c r="J22" s="6">
        <v>10497</v>
      </c>
      <c r="K22" s="6">
        <v>11921</v>
      </c>
      <c r="L22" s="6">
        <v>2459</v>
      </c>
      <c r="M22" s="6">
        <v>848</v>
      </c>
      <c r="N22" s="6">
        <v>119379</v>
      </c>
      <c r="O22" s="9">
        <f t="shared" si="0"/>
        <v>1.0983754432917754</v>
      </c>
    </row>
    <row r="23" spans="1:15" ht="15" customHeight="1">
      <c r="A23" s="5" t="s">
        <v>19</v>
      </c>
      <c r="B23" s="6">
        <v>160</v>
      </c>
      <c r="C23" s="6">
        <v>516</v>
      </c>
      <c r="D23" s="6">
        <v>758</v>
      </c>
      <c r="E23" s="6">
        <v>533</v>
      </c>
      <c r="F23" s="6">
        <v>2896</v>
      </c>
      <c r="G23" s="6">
        <v>26275</v>
      </c>
      <c r="H23" s="6">
        <v>32319</v>
      </c>
      <c r="I23" s="6">
        <v>29599</v>
      </c>
      <c r="J23" s="6">
        <v>15892</v>
      </c>
      <c r="K23" s="6">
        <v>2048</v>
      </c>
      <c r="L23" s="6">
        <v>483</v>
      </c>
      <c r="M23" s="6">
        <v>205</v>
      </c>
      <c r="N23" s="6">
        <v>111684</v>
      </c>
      <c r="O23" s="9">
        <f t="shared" si="0"/>
        <v>1.0275757294716712</v>
      </c>
    </row>
    <row r="24" spans="1:15" ht="15" customHeight="1">
      <c r="A24" s="5" t="s">
        <v>20</v>
      </c>
      <c r="B24" s="6">
        <v>94</v>
      </c>
      <c r="C24" s="6">
        <v>120</v>
      </c>
      <c r="D24" s="6">
        <v>40057</v>
      </c>
      <c r="E24" s="6">
        <v>950</v>
      </c>
      <c r="F24" s="6">
        <v>4997</v>
      </c>
      <c r="G24" s="6">
        <v>8604</v>
      </c>
      <c r="H24" s="6">
        <v>16822</v>
      </c>
      <c r="I24" s="6">
        <v>17353</v>
      </c>
      <c r="J24" s="6">
        <v>15599</v>
      </c>
      <c r="K24" s="6">
        <v>2839</v>
      </c>
      <c r="L24" s="6">
        <v>113</v>
      </c>
      <c r="M24" s="6">
        <v>592</v>
      </c>
      <c r="N24" s="6">
        <v>108140</v>
      </c>
      <c r="O24" s="9">
        <f t="shared" si="0"/>
        <v>0.9949682979215155</v>
      </c>
    </row>
    <row r="25" spans="1:15" ht="15" customHeight="1">
      <c r="A25" s="5" t="s">
        <v>21</v>
      </c>
      <c r="B25" s="6">
        <v>2008</v>
      </c>
      <c r="C25" s="6">
        <v>1333</v>
      </c>
      <c r="D25" s="6">
        <v>1510</v>
      </c>
      <c r="E25" s="6">
        <v>11245</v>
      </c>
      <c r="F25" s="6">
        <v>6682</v>
      </c>
      <c r="G25" s="6">
        <v>5403</v>
      </c>
      <c r="H25" s="6">
        <v>17188</v>
      </c>
      <c r="I25" s="6">
        <v>21064</v>
      </c>
      <c r="J25" s="6">
        <v>23663</v>
      </c>
      <c r="K25" s="6">
        <v>8217</v>
      </c>
      <c r="L25" s="6">
        <v>3220</v>
      </c>
      <c r="M25" s="6">
        <v>4905</v>
      </c>
      <c r="N25" s="6">
        <v>106438</v>
      </c>
      <c r="O25" s="9">
        <f t="shared" si="0"/>
        <v>0.9793086341240085</v>
      </c>
    </row>
    <row r="26" spans="1:15" ht="15" customHeight="1">
      <c r="A26" s="5" t="s">
        <v>22</v>
      </c>
      <c r="B26" s="6">
        <v>166</v>
      </c>
      <c r="C26" s="6">
        <v>130</v>
      </c>
      <c r="D26" s="6">
        <v>164</v>
      </c>
      <c r="E26" s="6">
        <v>1418</v>
      </c>
      <c r="F26" s="6">
        <v>4806</v>
      </c>
      <c r="G26" s="6">
        <v>23751</v>
      </c>
      <c r="H26" s="6">
        <v>23416</v>
      </c>
      <c r="I26" s="6">
        <v>26112</v>
      </c>
      <c r="J26" s="6">
        <v>16226</v>
      </c>
      <c r="K26" s="6">
        <v>2182</v>
      </c>
      <c r="L26" s="6">
        <v>234</v>
      </c>
      <c r="M26" s="6">
        <v>344</v>
      </c>
      <c r="N26" s="6">
        <v>98949</v>
      </c>
      <c r="O26" s="9">
        <f t="shared" si="0"/>
        <v>0.9104042732664698</v>
      </c>
    </row>
    <row r="27" spans="1:15" ht="15" customHeight="1">
      <c r="A27" s="5" t="s">
        <v>23</v>
      </c>
      <c r="B27" s="6">
        <v>54</v>
      </c>
      <c r="C27" s="6">
        <v>69</v>
      </c>
      <c r="D27" s="6">
        <v>1089</v>
      </c>
      <c r="E27" s="6">
        <v>6499</v>
      </c>
      <c r="F27" s="6">
        <v>12865</v>
      </c>
      <c r="G27" s="6">
        <v>9326</v>
      </c>
      <c r="H27" s="6">
        <v>8036</v>
      </c>
      <c r="I27" s="6">
        <v>8456</v>
      </c>
      <c r="J27" s="6">
        <v>11979</v>
      </c>
      <c r="K27" s="6">
        <v>11251</v>
      </c>
      <c r="L27" s="6">
        <v>693</v>
      </c>
      <c r="M27" s="6">
        <v>87</v>
      </c>
      <c r="N27" s="6">
        <v>70404</v>
      </c>
      <c r="O27" s="9">
        <f t="shared" si="0"/>
        <v>0.6477690775556351</v>
      </c>
    </row>
    <row r="28" spans="1:15" ht="15" customHeight="1">
      <c r="A28" s="5" t="s">
        <v>24</v>
      </c>
      <c r="B28" s="6">
        <v>242</v>
      </c>
      <c r="C28" s="6">
        <v>317</v>
      </c>
      <c r="D28" s="6">
        <v>686</v>
      </c>
      <c r="E28" s="6">
        <v>984</v>
      </c>
      <c r="F28" s="6">
        <v>2345</v>
      </c>
      <c r="G28" s="6">
        <v>11782</v>
      </c>
      <c r="H28" s="6">
        <v>18032</v>
      </c>
      <c r="I28" s="6">
        <v>15390</v>
      </c>
      <c r="J28" s="6">
        <v>9027</v>
      </c>
      <c r="K28" s="6">
        <v>4187</v>
      </c>
      <c r="L28" s="6">
        <v>874</v>
      </c>
      <c r="M28" s="6">
        <v>63</v>
      </c>
      <c r="N28" s="6">
        <v>63929</v>
      </c>
      <c r="O28" s="9">
        <f t="shared" si="0"/>
        <v>0.5881942696303363</v>
      </c>
    </row>
    <row r="29" spans="1:15" ht="15" customHeight="1">
      <c r="A29" s="5" t="s">
        <v>25</v>
      </c>
      <c r="B29" s="6">
        <v>148</v>
      </c>
      <c r="C29" s="6">
        <v>54</v>
      </c>
      <c r="D29" s="6">
        <v>49</v>
      </c>
      <c r="E29" s="6">
        <v>890</v>
      </c>
      <c r="F29" s="6">
        <v>8559</v>
      </c>
      <c r="G29" s="6">
        <v>12640</v>
      </c>
      <c r="H29" s="6">
        <v>11489</v>
      </c>
      <c r="I29" s="6">
        <v>11911</v>
      </c>
      <c r="J29" s="6">
        <v>10602</v>
      </c>
      <c r="K29" s="6">
        <v>2265</v>
      </c>
      <c r="L29" s="6">
        <v>74</v>
      </c>
      <c r="M29" s="6">
        <v>26</v>
      </c>
      <c r="N29" s="6">
        <v>58707</v>
      </c>
      <c r="O29" s="9">
        <f t="shared" si="0"/>
        <v>0.5401479921035547</v>
      </c>
    </row>
    <row r="30" spans="1:15" ht="15" customHeight="1">
      <c r="A30" s="5" t="s">
        <v>26</v>
      </c>
      <c r="B30" s="6">
        <v>142</v>
      </c>
      <c r="C30" s="6">
        <v>176</v>
      </c>
      <c r="D30" s="6">
        <v>221</v>
      </c>
      <c r="E30" s="6">
        <v>562</v>
      </c>
      <c r="F30" s="6">
        <v>2319</v>
      </c>
      <c r="G30" s="6">
        <v>9480</v>
      </c>
      <c r="H30" s="6">
        <v>13323</v>
      </c>
      <c r="I30" s="6">
        <v>11837</v>
      </c>
      <c r="J30" s="6">
        <v>5367</v>
      </c>
      <c r="K30" s="6">
        <v>1353</v>
      </c>
      <c r="L30" s="6">
        <v>162</v>
      </c>
      <c r="M30" s="6">
        <v>118</v>
      </c>
      <c r="N30" s="6">
        <v>45060</v>
      </c>
      <c r="O30" s="9">
        <f t="shared" si="0"/>
        <v>0.4145854587048593</v>
      </c>
    </row>
    <row r="31" spans="1:15" ht="15" customHeight="1">
      <c r="A31" s="5" t="s">
        <v>27</v>
      </c>
      <c r="B31" s="6">
        <v>52</v>
      </c>
      <c r="C31" s="6">
        <v>348</v>
      </c>
      <c r="D31" s="6">
        <v>1770</v>
      </c>
      <c r="E31" s="6">
        <v>5742</v>
      </c>
      <c r="F31" s="6">
        <v>6359</v>
      </c>
      <c r="G31" s="6">
        <v>5259</v>
      </c>
      <c r="H31" s="6">
        <v>4018</v>
      </c>
      <c r="I31" s="6">
        <v>4265</v>
      </c>
      <c r="J31" s="6">
        <v>6189</v>
      </c>
      <c r="K31" s="6">
        <v>8922</v>
      </c>
      <c r="L31" s="6">
        <v>1100</v>
      </c>
      <c r="M31" s="6">
        <v>455</v>
      </c>
      <c r="N31" s="6">
        <v>44479</v>
      </c>
      <c r="O31" s="9">
        <f t="shared" si="0"/>
        <v>0.40923982729102165</v>
      </c>
    </row>
    <row r="32" spans="1:15" ht="15" customHeight="1">
      <c r="A32" s="5" t="s">
        <v>28</v>
      </c>
      <c r="B32" s="6">
        <v>39</v>
      </c>
      <c r="C32" s="6">
        <v>175</v>
      </c>
      <c r="D32" s="6">
        <v>351</v>
      </c>
      <c r="E32" s="6">
        <v>2530</v>
      </c>
      <c r="F32" s="6">
        <v>6398</v>
      </c>
      <c r="G32" s="6">
        <v>5061</v>
      </c>
      <c r="H32" s="6">
        <v>3182</v>
      </c>
      <c r="I32" s="6">
        <v>4992</v>
      </c>
      <c r="J32" s="6">
        <v>7539</v>
      </c>
      <c r="K32" s="6">
        <v>5844</v>
      </c>
      <c r="L32" s="6">
        <v>423</v>
      </c>
      <c r="M32" s="6">
        <v>141</v>
      </c>
      <c r="N32" s="6">
        <v>36675</v>
      </c>
      <c r="O32" s="9">
        <f t="shared" si="0"/>
        <v>0.33743723253441443</v>
      </c>
    </row>
    <row r="33" spans="1:15" ht="15" customHeight="1">
      <c r="A33" s="5" t="s">
        <v>29</v>
      </c>
      <c r="B33" s="6">
        <v>86</v>
      </c>
      <c r="C33" s="6">
        <v>175</v>
      </c>
      <c r="D33" s="6">
        <v>117</v>
      </c>
      <c r="E33" s="6">
        <v>223</v>
      </c>
      <c r="F33" s="6">
        <v>1136</v>
      </c>
      <c r="G33" s="6">
        <v>5208</v>
      </c>
      <c r="H33" s="6">
        <v>10799</v>
      </c>
      <c r="I33" s="6">
        <v>11753</v>
      </c>
      <c r="J33" s="6">
        <v>4502</v>
      </c>
      <c r="K33" s="6">
        <v>778</v>
      </c>
      <c r="L33" s="6">
        <v>386</v>
      </c>
      <c r="M33" s="6">
        <v>511</v>
      </c>
      <c r="N33" s="6">
        <v>35674</v>
      </c>
      <c r="O33" s="9">
        <f t="shared" si="0"/>
        <v>0.32822728925515204</v>
      </c>
    </row>
    <row r="34" spans="1:15" ht="15" customHeight="1">
      <c r="A34" s="5" t="s">
        <v>30</v>
      </c>
      <c r="B34" s="6">
        <v>406</v>
      </c>
      <c r="C34" s="6">
        <v>1162</v>
      </c>
      <c r="D34" s="6">
        <v>1249</v>
      </c>
      <c r="E34" s="6">
        <v>2639</v>
      </c>
      <c r="F34" s="6">
        <v>2175</v>
      </c>
      <c r="G34" s="6">
        <v>3862</v>
      </c>
      <c r="H34" s="6">
        <v>4931</v>
      </c>
      <c r="I34" s="6">
        <v>6679</v>
      </c>
      <c r="J34" s="6">
        <v>2738</v>
      </c>
      <c r="K34" s="6">
        <v>3068</v>
      </c>
      <c r="L34" s="6">
        <v>1027</v>
      </c>
      <c r="M34" s="6">
        <v>393</v>
      </c>
      <c r="N34" s="6">
        <v>30329</v>
      </c>
      <c r="O34" s="9">
        <f t="shared" si="0"/>
        <v>0.2790493203963533</v>
      </c>
    </row>
    <row r="35" spans="1:15" ht="15" customHeight="1">
      <c r="A35" s="5" t="s">
        <v>31</v>
      </c>
      <c r="B35" s="6">
        <v>86</v>
      </c>
      <c r="C35" s="6">
        <v>141</v>
      </c>
      <c r="D35" s="6">
        <v>179</v>
      </c>
      <c r="E35" s="6">
        <v>426</v>
      </c>
      <c r="F35" s="6">
        <v>1930</v>
      </c>
      <c r="G35" s="6">
        <v>4935</v>
      </c>
      <c r="H35" s="6">
        <v>5105</v>
      </c>
      <c r="I35" s="6">
        <v>5602</v>
      </c>
      <c r="J35" s="6">
        <v>2580</v>
      </c>
      <c r="K35" s="6">
        <v>985</v>
      </c>
      <c r="L35" s="6">
        <v>131</v>
      </c>
      <c r="M35" s="6">
        <v>85</v>
      </c>
      <c r="N35" s="6">
        <v>22185</v>
      </c>
      <c r="O35" s="9">
        <f t="shared" si="0"/>
        <v>0.2041184731772593</v>
      </c>
    </row>
    <row r="36" spans="1:15" ht="15" customHeight="1">
      <c r="A36" s="5" t="s">
        <v>32</v>
      </c>
      <c r="B36" s="6">
        <v>95</v>
      </c>
      <c r="C36" s="6">
        <v>484</v>
      </c>
      <c r="D36" s="6">
        <v>641</v>
      </c>
      <c r="E36" s="6">
        <v>1474</v>
      </c>
      <c r="F36" s="6">
        <v>543</v>
      </c>
      <c r="G36" s="6">
        <v>2531</v>
      </c>
      <c r="H36" s="6">
        <v>2695</v>
      </c>
      <c r="I36" s="6">
        <v>1952</v>
      </c>
      <c r="J36" s="6">
        <v>1710</v>
      </c>
      <c r="K36" s="6">
        <v>1575</v>
      </c>
      <c r="L36" s="6">
        <v>370</v>
      </c>
      <c r="M36" s="6">
        <v>22</v>
      </c>
      <c r="N36" s="6">
        <v>14092</v>
      </c>
      <c r="O36" s="9">
        <f t="shared" si="0"/>
        <v>0.12965686382753833</v>
      </c>
    </row>
    <row r="37" spans="1:15" ht="15" customHeight="1">
      <c r="A37" s="5" t="s">
        <v>33</v>
      </c>
      <c r="B37" s="6">
        <v>167</v>
      </c>
      <c r="C37" s="6">
        <v>420</v>
      </c>
      <c r="D37" s="6">
        <v>324</v>
      </c>
      <c r="E37" s="6">
        <v>1248</v>
      </c>
      <c r="F37" s="6">
        <v>1279</v>
      </c>
      <c r="G37" s="6">
        <v>1771</v>
      </c>
      <c r="H37" s="6">
        <v>2305</v>
      </c>
      <c r="I37" s="6">
        <v>1672</v>
      </c>
      <c r="J37" s="6">
        <v>1605</v>
      </c>
      <c r="K37" s="6">
        <v>1524</v>
      </c>
      <c r="L37" s="6">
        <v>959</v>
      </c>
      <c r="M37" s="6">
        <v>143</v>
      </c>
      <c r="N37" s="6">
        <v>13417</v>
      </c>
      <c r="O37" s="9">
        <f t="shared" si="0"/>
        <v>0.1234463626152485</v>
      </c>
    </row>
    <row r="38" spans="1:15" ht="15" customHeight="1">
      <c r="A38" s="5" t="s">
        <v>34</v>
      </c>
      <c r="B38" s="6">
        <v>15</v>
      </c>
      <c r="C38" s="6">
        <v>30</v>
      </c>
      <c r="D38" s="6">
        <v>30</v>
      </c>
      <c r="E38" s="6">
        <v>53</v>
      </c>
      <c r="F38" s="6">
        <v>128</v>
      </c>
      <c r="G38" s="6">
        <v>555</v>
      </c>
      <c r="H38" s="6">
        <v>3533</v>
      </c>
      <c r="I38" s="6">
        <v>5351</v>
      </c>
      <c r="J38" s="6">
        <v>1430</v>
      </c>
      <c r="K38" s="6">
        <v>69</v>
      </c>
      <c r="L38" s="6">
        <v>26</v>
      </c>
      <c r="M38" s="6">
        <v>34</v>
      </c>
      <c r="N38" s="6">
        <v>11254</v>
      </c>
      <c r="O38" s="9">
        <f t="shared" si="0"/>
        <v>0.10354515650831085</v>
      </c>
    </row>
    <row r="39" spans="1:15" ht="15" customHeight="1">
      <c r="A39" s="5" t="s">
        <v>35</v>
      </c>
      <c r="B39" s="6">
        <v>107</v>
      </c>
      <c r="C39" s="6">
        <v>233</v>
      </c>
      <c r="D39" s="6">
        <v>208</v>
      </c>
      <c r="E39" s="6">
        <v>372</v>
      </c>
      <c r="F39" s="6">
        <v>364</v>
      </c>
      <c r="G39" s="6">
        <v>452</v>
      </c>
      <c r="H39" s="6">
        <v>1683</v>
      </c>
      <c r="I39" s="6">
        <v>4118</v>
      </c>
      <c r="J39" s="6">
        <v>1747</v>
      </c>
      <c r="K39" s="6">
        <v>242</v>
      </c>
      <c r="L39" s="6">
        <v>140</v>
      </c>
      <c r="M39" s="6">
        <v>171</v>
      </c>
      <c r="N39" s="6">
        <v>9837</v>
      </c>
      <c r="O39" s="9">
        <f t="shared" si="0"/>
        <v>0.09050770433377055</v>
      </c>
    </row>
    <row r="40" spans="1:15" ht="15" customHeight="1">
      <c r="A40" s="5" t="s">
        <v>36</v>
      </c>
      <c r="B40" s="6">
        <v>149</v>
      </c>
      <c r="C40" s="6">
        <v>115</v>
      </c>
      <c r="D40" s="6">
        <v>160</v>
      </c>
      <c r="E40" s="6">
        <v>339</v>
      </c>
      <c r="F40" s="6">
        <v>539</v>
      </c>
      <c r="G40" s="6">
        <v>555</v>
      </c>
      <c r="H40" s="6">
        <v>800</v>
      </c>
      <c r="I40" s="6">
        <v>997</v>
      </c>
      <c r="J40" s="6">
        <v>781</v>
      </c>
      <c r="K40" s="6">
        <v>538</v>
      </c>
      <c r="L40" s="6">
        <v>243</v>
      </c>
      <c r="M40" s="6">
        <v>148</v>
      </c>
      <c r="N40" s="6">
        <v>5364</v>
      </c>
      <c r="O40" s="9">
        <f t="shared" si="0"/>
        <v>0.049352782966996564</v>
      </c>
    </row>
    <row r="41" spans="1:15" ht="15" customHeight="1">
      <c r="A41" s="5" t="s">
        <v>37</v>
      </c>
      <c r="B41" s="6">
        <v>94</v>
      </c>
      <c r="C41" s="6">
        <v>167</v>
      </c>
      <c r="D41" s="6">
        <v>450</v>
      </c>
      <c r="E41" s="6">
        <v>711</v>
      </c>
      <c r="F41" s="6">
        <v>591</v>
      </c>
      <c r="G41" s="6">
        <v>482</v>
      </c>
      <c r="H41" s="6">
        <v>714</v>
      </c>
      <c r="I41" s="6">
        <v>695</v>
      </c>
      <c r="J41" s="6">
        <v>505</v>
      </c>
      <c r="K41" s="6">
        <v>565</v>
      </c>
      <c r="L41" s="6">
        <v>223</v>
      </c>
      <c r="M41" s="6">
        <v>70</v>
      </c>
      <c r="N41" s="6">
        <v>5267</v>
      </c>
      <c r="O41" s="9">
        <f t="shared" si="0"/>
        <v>0.04846031094093418</v>
      </c>
    </row>
    <row r="42" spans="1:15" ht="15" customHeight="1">
      <c r="A42" s="5" t="s">
        <v>38</v>
      </c>
      <c r="B42" s="6">
        <v>93</v>
      </c>
      <c r="C42" s="6">
        <v>154</v>
      </c>
      <c r="D42" s="6">
        <v>132</v>
      </c>
      <c r="E42" s="6">
        <v>495</v>
      </c>
      <c r="F42" s="6">
        <v>504</v>
      </c>
      <c r="G42" s="6">
        <v>433</v>
      </c>
      <c r="H42" s="6">
        <v>830</v>
      </c>
      <c r="I42" s="6">
        <v>1351</v>
      </c>
      <c r="J42" s="6">
        <v>398</v>
      </c>
      <c r="K42" s="6">
        <v>521</v>
      </c>
      <c r="L42" s="6">
        <v>84</v>
      </c>
      <c r="M42" s="6">
        <v>40</v>
      </c>
      <c r="N42" s="6">
        <v>5035</v>
      </c>
      <c r="O42" s="9">
        <f t="shared" si="0"/>
        <v>0.04632573867241382</v>
      </c>
    </row>
    <row r="43" spans="1:15" ht="15" customHeight="1">
      <c r="A43" s="5" t="s">
        <v>39</v>
      </c>
      <c r="B43" s="6">
        <v>54</v>
      </c>
      <c r="C43" s="6">
        <v>59</v>
      </c>
      <c r="D43" s="6">
        <v>28</v>
      </c>
      <c r="E43" s="6">
        <v>61</v>
      </c>
      <c r="F43" s="6">
        <v>165</v>
      </c>
      <c r="G43" s="6">
        <v>536</v>
      </c>
      <c r="H43" s="6">
        <v>1506</v>
      </c>
      <c r="I43" s="6">
        <v>1677</v>
      </c>
      <c r="J43" s="6">
        <v>399</v>
      </c>
      <c r="K43" s="6">
        <v>93</v>
      </c>
      <c r="L43" s="6">
        <v>23</v>
      </c>
      <c r="M43" s="6">
        <v>9</v>
      </c>
      <c r="N43" s="6">
        <v>4610</v>
      </c>
      <c r="O43" s="9">
        <f t="shared" si="0"/>
        <v>0.0424154230943054</v>
      </c>
    </row>
    <row r="44" spans="1:15" ht="15" customHeight="1">
      <c r="A44" s="5" t="s">
        <v>40</v>
      </c>
      <c r="B44" s="6">
        <v>11</v>
      </c>
      <c r="C44" s="6">
        <v>24</v>
      </c>
      <c r="D44" s="6">
        <v>8</v>
      </c>
      <c r="E44" s="6">
        <v>60</v>
      </c>
      <c r="F44" s="6">
        <v>72</v>
      </c>
      <c r="G44" s="6">
        <v>41</v>
      </c>
      <c r="H44" s="6">
        <v>229</v>
      </c>
      <c r="I44" s="6">
        <v>1462</v>
      </c>
      <c r="J44" s="6">
        <v>50</v>
      </c>
      <c r="K44" s="6">
        <v>52</v>
      </c>
      <c r="L44" s="6">
        <v>15</v>
      </c>
      <c r="M44" s="6">
        <v>6</v>
      </c>
      <c r="N44" s="6">
        <v>2030</v>
      </c>
      <c r="O44" s="9">
        <f t="shared" si="0"/>
        <v>0.01867750734955314</v>
      </c>
    </row>
    <row r="45" spans="1:15" ht="15.75" customHeight="1">
      <c r="A45" s="3" t="s">
        <v>54</v>
      </c>
      <c r="B45" s="6">
        <v>3130</v>
      </c>
      <c r="C45" s="6">
        <v>5107</v>
      </c>
      <c r="D45" s="6">
        <v>5237</v>
      </c>
      <c r="E45" s="6">
        <v>14898</v>
      </c>
      <c r="F45" s="6">
        <v>25454</v>
      </c>
      <c r="G45" s="6">
        <v>37583</v>
      </c>
      <c r="H45" s="6">
        <v>59336</v>
      </c>
      <c r="I45" s="6">
        <v>69332</v>
      </c>
      <c r="J45" s="6">
        <v>48173</v>
      </c>
      <c r="K45" s="6">
        <v>20926</v>
      </c>
      <c r="L45" s="6">
        <v>7075</v>
      </c>
      <c r="M45" s="6">
        <v>4719</v>
      </c>
      <c r="N45" s="6">
        <v>300970</v>
      </c>
      <c r="O45" s="9">
        <f t="shared" si="0"/>
        <v>2.769147481278329</v>
      </c>
    </row>
    <row r="46" spans="1:15" ht="15.75" customHeight="1">
      <c r="A46" s="3" t="s">
        <v>55</v>
      </c>
      <c r="B46" s="6">
        <f>SUM(B6:B45)</f>
        <v>98725</v>
      </c>
      <c r="C46" s="6">
        <f aca="true" t="shared" si="1" ref="C46:N46">SUM(C6:C45)</f>
        <v>135649</v>
      </c>
      <c r="D46" s="6">
        <f t="shared" si="1"/>
        <v>297560</v>
      </c>
      <c r="E46" s="6">
        <f t="shared" si="1"/>
        <v>616903</v>
      </c>
      <c r="F46" s="6">
        <f t="shared" si="1"/>
        <v>1346160</v>
      </c>
      <c r="G46" s="6">
        <f t="shared" si="1"/>
        <v>1593864</v>
      </c>
      <c r="H46" s="6">
        <f t="shared" si="1"/>
        <v>1959016</v>
      </c>
      <c r="I46" s="6">
        <f t="shared" si="1"/>
        <v>1887130</v>
      </c>
      <c r="J46" s="6">
        <f t="shared" si="1"/>
        <v>1535256</v>
      </c>
      <c r="K46" s="6">
        <f t="shared" si="1"/>
        <v>1047838</v>
      </c>
      <c r="L46" s="6">
        <f t="shared" si="1"/>
        <v>251400</v>
      </c>
      <c r="M46" s="6">
        <f t="shared" si="1"/>
        <v>99187</v>
      </c>
      <c r="N46" s="6">
        <f t="shared" si="1"/>
        <v>10868688</v>
      </c>
      <c r="O46" s="9">
        <f t="shared" si="0"/>
        <v>100</v>
      </c>
    </row>
    <row r="47" spans="1:15" ht="15.75" customHeight="1">
      <c r="A47" s="4" t="s">
        <v>56</v>
      </c>
      <c r="B47" s="6">
        <v>19021</v>
      </c>
      <c r="C47" s="6">
        <v>20356</v>
      </c>
      <c r="D47" s="6">
        <v>24670</v>
      </c>
      <c r="E47" s="6">
        <v>34982</v>
      </c>
      <c r="F47" s="6">
        <v>41877</v>
      </c>
      <c r="G47" s="6">
        <v>48168</v>
      </c>
      <c r="H47" s="6">
        <v>77121</v>
      </c>
      <c r="I47" s="6">
        <v>65600</v>
      </c>
      <c r="J47" s="6">
        <v>50434</v>
      </c>
      <c r="K47" s="6">
        <v>39993</v>
      </c>
      <c r="L47" s="6">
        <v>21526</v>
      </c>
      <c r="M47" s="6">
        <v>19404</v>
      </c>
      <c r="N47" s="6">
        <v>463152</v>
      </c>
      <c r="O47" s="12">
        <f>N47/N48*100</f>
        <v>4.087173839376482</v>
      </c>
    </row>
    <row r="48" spans="1:15" ht="15.75" customHeight="1">
      <c r="A48" s="3" t="s">
        <v>57</v>
      </c>
      <c r="B48" s="6">
        <f>B47+B46</f>
        <v>117746</v>
      </c>
      <c r="C48" s="6">
        <f aca="true" t="shared" si="2" ref="C48:N48">C47+C46</f>
        <v>156005</v>
      </c>
      <c r="D48" s="6">
        <f t="shared" si="2"/>
        <v>322230</v>
      </c>
      <c r="E48" s="6">
        <f t="shared" si="2"/>
        <v>651885</v>
      </c>
      <c r="F48" s="6">
        <f t="shared" si="2"/>
        <v>1388037</v>
      </c>
      <c r="G48" s="6">
        <f t="shared" si="2"/>
        <v>1642032</v>
      </c>
      <c r="H48" s="6">
        <f t="shared" si="2"/>
        <v>2036137</v>
      </c>
      <c r="I48" s="6">
        <f t="shared" si="2"/>
        <v>1952730</v>
      </c>
      <c r="J48" s="6">
        <f t="shared" si="2"/>
        <v>1585690</v>
      </c>
      <c r="K48" s="6">
        <f t="shared" si="2"/>
        <v>1087831</v>
      </c>
      <c r="L48" s="6">
        <f t="shared" si="2"/>
        <v>272926</v>
      </c>
      <c r="M48" s="6">
        <f t="shared" si="2"/>
        <v>118591</v>
      </c>
      <c r="N48" s="6">
        <f t="shared" si="2"/>
        <v>11331840</v>
      </c>
      <c r="O48" s="13"/>
    </row>
  </sheetData>
  <sheetProtection/>
  <mergeCells count="3">
    <mergeCell ref="A2:O2"/>
    <mergeCell ref="A3:O3"/>
    <mergeCell ref="O47:O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5.7109375" style="1" customWidth="1"/>
    <col min="2" max="2" width="15.7109375" style="2" customWidth="1"/>
    <col min="3" max="3" width="14.7109375" style="2" customWidth="1"/>
    <col min="4" max="4" width="15.7109375" style="2" customWidth="1"/>
    <col min="5" max="5" width="14.7109375" style="2" customWidth="1"/>
    <col min="6" max="6" width="15.7109375" style="2" customWidth="1"/>
    <col min="7" max="7" width="14.7109375" style="2" customWidth="1"/>
    <col min="8" max="8" width="15.7109375" style="2" customWidth="1"/>
    <col min="9" max="9" width="14.7109375" style="2" customWidth="1"/>
    <col min="10" max="11" width="15.7109375" style="2" customWidth="1"/>
    <col min="12" max="16384" width="9.140625" style="2" customWidth="1"/>
  </cols>
  <sheetData>
    <row r="1" ht="4.5" customHeight="1"/>
    <row r="2" spans="1:11" ht="25.5" customHeight="1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1" customFormat="1" ht="21.75" customHeight="1">
      <c r="A3" s="11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ht="4.5" customHeight="1"/>
    <row r="5" spans="1:11" ht="37.5" customHeight="1">
      <c r="A5" s="14" t="s">
        <v>0</v>
      </c>
      <c r="B5" s="22" t="s">
        <v>73</v>
      </c>
      <c r="C5" s="22"/>
      <c r="D5" s="22" t="s">
        <v>74</v>
      </c>
      <c r="E5" s="22"/>
      <c r="F5" s="22" t="s">
        <v>75</v>
      </c>
      <c r="G5" s="22"/>
      <c r="H5" s="22" t="s">
        <v>76</v>
      </c>
      <c r="I5" s="22"/>
      <c r="J5" s="23" t="s">
        <v>65</v>
      </c>
      <c r="K5" s="23"/>
    </row>
    <row r="6" spans="1:11" ht="36" customHeight="1">
      <c r="A6" s="14"/>
      <c r="B6" s="24" t="s">
        <v>66</v>
      </c>
      <c r="C6" s="24" t="s">
        <v>77</v>
      </c>
      <c r="D6" s="24" t="s">
        <v>66</v>
      </c>
      <c r="E6" s="24" t="s">
        <v>77</v>
      </c>
      <c r="F6" s="24" t="s">
        <v>66</v>
      </c>
      <c r="G6" s="24" t="s">
        <v>77</v>
      </c>
      <c r="H6" s="24" t="s">
        <v>66</v>
      </c>
      <c r="I6" s="24" t="s">
        <v>77</v>
      </c>
      <c r="J6" s="25" t="s">
        <v>78</v>
      </c>
      <c r="K6" s="25" t="s">
        <v>69</v>
      </c>
    </row>
    <row r="7" spans="1:11" ht="15" customHeight="1">
      <c r="A7" s="5" t="s">
        <v>2</v>
      </c>
      <c r="B7" s="6">
        <v>2884277</v>
      </c>
      <c r="C7" s="9">
        <f>B7/B$47*100</f>
        <v>28.00441308717449</v>
      </c>
      <c r="D7" s="6">
        <v>2834413</v>
      </c>
      <c r="E7" s="9">
        <f>D7/D$47*100</f>
        <v>25.48357340204684</v>
      </c>
      <c r="F7" s="6">
        <v>2987577</v>
      </c>
      <c r="G7" s="9">
        <f>F7/F$47*100</f>
        <v>25.964593463609226</v>
      </c>
      <c r="H7" s="6">
        <v>3148458</v>
      </c>
      <c r="I7" s="9">
        <f>H7/H$47*100</f>
        <v>28.968151445694275</v>
      </c>
      <c r="J7" s="26">
        <f>H7-F7</f>
        <v>160881</v>
      </c>
      <c r="K7" s="27">
        <f>J7/F7*100</f>
        <v>5.3849992820268735</v>
      </c>
    </row>
    <row r="8" spans="1:11" ht="15" customHeight="1">
      <c r="A8" s="5" t="s">
        <v>3</v>
      </c>
      <c r="B8" s="6">
        <v>2761145</v>
      </c>
      <c r="C8" s="9">
        <f aca="true" t="shared" si="0" ref="C8:C47">B8/B$47*100</f>
        <v>26.80888318756708</v>
      </c>
      <c r="D8" s="6">
        <v>3338166</v>
      </c>
      <c r="E8" s="9">
        <f aca="true" t="shared" si="1" ref="E8:E47">D8/D$47*100</f>
        <v>30.012703967000252</v>
      </c>
      <c r="F8" s="6">
        <v>3489007</v>
      </c>
      <c r="G8" s="9">
        <f aca="true" t="shared" si="2" ref="G8:G47">F8/F$47*100</f>
        <v>30.32244803956076</v>
      </c>
      <c r="H8" s="6">
        <v>2838134</v>
      </c>
      <c r="I8" s="9">
        <f aca="true" t="shared" si="3" ref="I8:I47">H8/H$47*100</f>
        <v>26.11294021872741</v>
      </c>
      <c r="J8" s="26">
        <f>H8-F8</f>
        <v>-650873</v>
      </c>
      <c r="K8" s="27">
        <f aca="true" t="shared" si="4" ref="K8:K49">J8/F8*100</f>
        <v>-18.6549640055179</v>
      </c>
    </row>
    <row r="9" spans="1:11" ht="15" customHeight="1">
      <c r="A9" s="5" t="s">
        <v>4</v>
      </c>
      <c r="B9" s="6">
        <v>528612</v>
      </c>
      <c r="C9" s="9">
        <f t="shared" si="0"/>
        <v>5.132471260852367</v>
      </c>
      <c r="D9" s="6">
        <v>547370</v>
      </c>
      <c r="E9" s="9">
        <f t="shared" si="1"/>
        <v>4.9212812575578715</v>
      </c>
      <c r="F9" s="6">
        <v>548040</v>
      </c>
      <c r="G9" s="9">
        <f t="shared" si="2"/>
        <v>4.762935248797403</v>
      </c>
      <c r="H9" s="6">
        <v>503188</v>
      </c>
      <c r="I9" s="9">
        <f t="shared" si="3"/>
        <v>4.629703235569924</v>
      </c>
      <c r="J9" s="26">
        <f aca="true" t="shared" si="5" ref="J9:J49">H9-F9</f>
        <v>-44852</v>
      </c>
      <c r="K9" s="27">
        <f t="shared" si="4"/>
        <v>-8.184074155171157</v>
      </c>
    </row>
    <row r="10" spans="1:11" ht="15" customHeight="1">
      <c r="A10" s="5" t="s">
        <v>5</v>
      </c>
      <c r="B10" s="6">
        <v>408960</v>
      </c>
      <c r="C10" s="9">
        <f t="shared" si="0"/>
        <v>3.9707298488081695</v>
      </c>
      <c r="D10" s="6">
        <v>443851</v>
      </c>
      <c r="E10" s="9">
        <f t="shared" si="1"/>
        <v>3.9905650792851612</v>
      </c>
      <c r="F10" s="6">
        <v>449598</v>
      </c>
      <c r="G10" s="9">
        <f t="shared" si="2"/>
        <v>3.9073902671133767</v>
      </c>
      <c r="H10" s="6">
        <v>461482</v>
      </c>
      <c r="I10" s="9">
        <f t="shared" si="3"/>
        <v>4.245977067333242</v>
      </c>
      <c r="J10" s="26">
        <f t="shared" si="5"/>
        <v>11884</v>
      </c>
      <c r="K10" s="27">
        <f t="shared" si="4"/>
        <v>2.643250192394094</v>
      </c>
    </row>
    <row r="11" spans="1:11" ht="15" customHeight="1">
      <c r="A11" s="5" t="s">
        <v>6</v>
      </c>
      <c r="B11" s="6">
        <v>348096</v>
      </c>
      <c r="C11" s="9">
        <f t="shared" si="0"/>
        <v>3.3797808525301463</v>
      </c>
      <c r="D11" s="6">
        <v>380540</v>
      </c>
      <c r="E11" s="9">
        <f t="shared" si="1"/>
        <v>3.4213500369970444</v>
      </c>
      <c r="F11" s="6">
        <v>376058</v>
      </c>
      <c r="G11" s="9">
        <f t="shared" si="2"/>
        <v>3.268264914590639</v>
      </c>
      <c r="H11" s="6">
        <v>335875</v>
      </c>
      <c r="I11" s="9">
        <f t="shared" si="3"/>
        <v>3.0902993995227392</v>
      </c>
      <c r="J11" s="26">
        <f t="shared" si="5"/>
        <v>-40183</v>
      </c>
      <c r="K11" s="27">
        <f t="shared" si="4"/>
        <v>-10.685319817687697</v>
      </c>
    </row>
    <row r="12" spans="1:11" ht="15" customHeight="1">
      <c r="A12" s="5" t="s">
        <v>7</v>
      </c>
      <c r="B12" s="6">
        <v>326985</v>
      </c>
      <c r="C12" s="9">
        <f t="shared" si="0"/>
        <v>3.1748070706488147</v>
      </c>
      <c r="D12" s="6">
        <v>384778</v>
      </c>
      <c r="E12" s="9">
        <f t="shared" si="1"/>
        <v>3.4594529472214455</v>
      </c>
      <c r="F12" s="6">
        <v>286764</v>
      </c>
      <c r="G12" s="9">
        <f t="shared" si="2"/>
        <v>2.492223858999596</v>
      </c>
      <c r="H12" s="6">
        <v>317530</v>
      </c>
      <c r="I12" s="9">
        <f t="shared" si="3"/>
        <v>2.9215117776865065</v>
      </c>
      <c r="J12" s="26">
        <f t="shared" si="5"/>
        <v>30766</v>
      </c>
      <c r="K12" s="27">
        <f t="shared" si="4"/>
        <v>10.728682819321813</v>
      </c>
    </row>
    <row r="13" spans="1:11" ht="15" customHeight="1">
      <c r="A13" s="5" t="s">
        <v>8</v>
      </c>
      <c r="B13" s="6">
        <v>224296</v>
      </c>
      <c r="C13" s="9">
        <f t="shared" si="0"/>
        <v>2.177765116804277</v>
      </c>
      <c r="D13" s="6">
        <v>260408</v>
      </c>
      <c r="E13" s="9">
        <f t="shared" si="1"/>
        <v>2.3412700910136293</v>
      </c>
      <c r="F13" s="6">
        <v>269285</v>
      </c>
      <c r="G13" s="9">
        <f t="shared" si="2"/>
        <v>2.340316433969069</v>
      </c>
      <c r="H13" s="6">
        <v>268459</v>
      </c>
      <c r="I13" s="9">
        <f t="shared" si="3"/>
        <v>2.4700221406668406</v>
      </c>
      <c r="J13" s="26">
        <f t="shared" si="5"/>
        <v>-826</v>
      </c>
      <c r="K13" s="27">
        <f t="shared" si="4"/>
        <v>-0.30673821415971925</v>
      </c>
    </row>
    <row r="14" spans="1:11" ht="15" customHeight="1">
      <c r="A14" s="5" t="s">
        <v>9</v>
      </c>
      <c r="B14" s="6">
        <v>238848</v>
      </c>
      <c r="C14" s="9">
        <f t="shared" si="0"/>
        <v>2.3190553670973535</v>
      </c>
      <c r="D14" s="6">
        <v>267941</v>
      </c>
      <c r="E14" s="9">
        <f t="shared" si="1"/>
        <v>2.408997609352565</v>
      </c>
      <c r="F14" s="6">
        <v>271621</v>
      </c>
      <c r="G14" s="9">
        <f t="shared" si="2"/>
        <v>2.3606182673045755</v>
      </c>
      <c r="H14" s="6">
        <v>244519</v>
      </c>
      <c r="I14" s="9">
        <f t="shared" si="3"/>
        <v>2.2497563643376273</v>
      </c>
      <c r="J14" s="26">
        <f t="shared" si="5"/>
        <v>-27102</v>
      </c>
      <c r="K14" s="27">
        <f t="shared" si="4"/>
        <v>-9.977873581203221</v>
      </c>
    </row>
    <row r="15" spans="1:11" ht="15" customHeight="1">
      <c r="A15" s="5" t="s">
        <v>10</v>
      </c>
      <c r="B15" s="6">
        <v>213544</v>
      </c>
      <c r="C15" s="9">
        <f t="shared" si="0"/>
        <v>2.0733703414365507</v>
      </c>
      <c r="D15" s="6">
        <v>206484</v>
      </c>
      <c r="E15" s="9">
        <f t="shared" si="1"/>
        <v>1.8564514664405785</v>
      </c>
      <c r="F15" s="6">
        <v>244441</v>
      </c>
      <c r="G15" s="9">
        <f t="shared" si="2"/>
        <v>2.1244008742998433</v>
      </c>
      <c r="H15" s="6">
        <v>241449</v>
      </c>
      <c r="I15" s="9">
        <f t="shared" si="3"/>
        <v>2.2215100847498794</v>
      </c>
      <c r="J15" s="26">
        <f t="shared" si="5"/>
        <v>-2992</v>
      </c>
      <c r="K15" s="27">
        <f t="shared" si="4"/>
        <v>-1.2240172475157605</v>
      </c>
    </row>
    <row r="16" spans="1:11" ht="15" customHeight="1">
      <c r="A16" s="5" t="s">
        <v>11</v>
      </c>
      <c r="B16" s="6">
        <v>202270</v>
      </c>
      <c r="C16" s="9">
        <f t="shared" si="0"/>
        <v>1.963907292934342</v>
      </c>
      <c r="D16" s="6">
        <v>217734</v>
      </c>
      <c r="E16" s="9">
        <f t="shared" si="1"/>
        <v>1.9575977005190375</v>
      </c>
      <c r="F16" s="6">
        <v>221424</v>
      </c>
      <c r="G16" s="9">
        <f t="shared" si="2"/>
        <v>1.924363503630604</v>
      </c>
      <c r="H16" s="6">
        <v>218469</v>
      </c>
      <c r="I16" s="9">
        <f t="shared" si="3"/>
        <v>2.0100770212559236</v>
      </c>
      <c r="J16" s="26">
        <f t="shared" si="5"/>
        <v>-2955</v>
      </c>
      <c r="K16" s="27">
        <f t="shared" si="4"/>
        <v>-1.3345436809017992</v>
      </c>
    </row>
    <row r="17" spans="1:11" ht="15" customHeight="1">
      <c r="A17" s="5" t="s">
        <v>12</v>
      </c>
      <c r="B17" s="6">
        <v>232652</v>
      </c>
      <c r="C17" s="9">
        <f t="shared" si="0"/>
        <v>2.25889632429802</v>
      </c>
      <c r="D17" s="6">
        <v>230008</v>
      </c>
      <c r="E17" s="9">
        <f t="shared" si="1"/>
        <v>2.067950489592727</v>
      </c>
      <c r="F17" s="6">
        <v>227401</v>
      </c>
      <c r="G17" s="9">
        <f t="shared" si="2"/>
        <v>1.9763087338730354</v>
      </c>
      <c r="H17" s="6">
        <v>197155</v>
      </c>
      <c r="I17" s="9">
        <f t="shared" si="3"/>
        <v>1.8139723948281523</v>
      </c>
      <c r="J17" s="26">
        <f t="shared" si="5"/>
        <v>-30246</v>
      </c>
      <c r="K17" s="27">
        <f t="shared" si="4"/>
        <v>-13.300733066257402</v>
      </c>
    </row>
    <row r="18" spans="1:11" ht="15" customHeight="1">
      <c r="A18" s="5" t="s">
        <v>13</v>
      </c>
      <c r="B18" s="6">
        <v>300432</v>
      </c>
      <c r="C18" s="9">
        <f t="shared" si="0"/>
        <v>2.91699508494018</v>
      </c>
      <c r="D18" s="6">
        <v>300872</v>
      </c>
      <c r="E18" s="9">
        <f t="shared" si="1"/>
        <v>2.70507286574703</v>
      </c>
      <c r="F18" s="6">
        <v>228184</v>
      </c>
      <c r="G18" s="9">
        <f t="shared" si="2"/>
        <v>1.9831136720158868</v>
      </c>
      <c r="H18" s="6">
        <v>191955</v>
      </c>
      <c r="I18" s="9">
        <f t="shared" si="3"/>
        <v>1.7661285336371786</v>
      </c>
      <c r="J18" s="26">
        <f t="shared" si="5"/>
        <v>-36229</v>
      </c>
      <c r="K18" s="27">
        <f t="shared" si="4"/>
        <v>-15.877099183115382</v>
      </c>
    </row>
    <row r="19" spans="1:11" ht="15" customHeight="1">
      <c r="A19" s="5" t="s">
        <v>14</v>
      </c>
      <c r="B19" s="6">
        <v>159395</v>
      </c>
      <c r="C19" s="9">
        <f t="shared" si="0"/>
        <v>1.547619533085823</v>
      </c>
      <c r="D19" s="6">
        <v>168103</v>
      </c>
      <c r="E19" s="9">
        <f t="shared" si="1"/>
        <v>1.511376478870327</v>
      </c>
      <c r="F19" s="6">
        <v>183313</v>
      </c>
      <c r="G19" s="9">
        <f t="shared" si="2"/>
        <v>1.5931463930786045</v>
      </c>
      <c r="H19" s="6">
        <v>167832</v>
      </c>
      <c r="I19" s="9">
        <f t="shared" si="3"/>
        <v>1.544179021423745</v>
      </c>
      <c r="J19" s="26">
        <f t="shared" si="5"/>
        <v>-15481</v>
      </c>
      <c r="K19" s="27">
        <f t="shared" si="4"/>
        <v>-8.445118458592681</v>
      </c>
    </row>
    <row r="20" spans="1:11" ht="15" customHeight="1">
      <c r="A20" s="5" t="s">
        <v>15</v>
      </c>
      <c r="B20" s="6">
        <v>80242</v>
      </c>
      <c r="C20" s="9">
        <f t="shared" si="0"/>
        <v>0.7790964997262938</v>
      </c>
      <c r="D20" s="6">
        <v>125837</v>
      </c>
      <c r="E20" s="9">
        <f t="shared" si="1"/>
        <v>1.1313723251316474</v>
      </c>
      <c r="F20" s="6">
        <v>142319</v>
      </c>
      <c r="G20" s="9">
        <f t="shared" si="2"/>
        <v>1.2368735524297454</v>
      </c>
      <c r="H20" s="6">
        <v>138131</v>
      </c>
      <c r="I20" s="9">
        <f t="shared" si="3"/>
        <v>1.2709077673404556</v>
      </c>
      <c r="J20" s="26">
        <f t="shared" si="5"/>
        <v>-4188</v>
      </c>
      <c r="K20" s="27">
        <f t="shared" si="4"/>
        <v>-2.9426850947519303</v>
      </c>
    </row>
    <row r="21" spans="1:11" ht="15" customHeight="1">
      <c r="A21" s="5" t="s">
        <v>16</v>
      </c>
      <c r="B21" s="6">
        <v>117818</v>
      </c>
      <c r="C21" s="9">
        <f t="shared" si="0"/>
        <v>1.1439344907249631</v>
      </c>
      <c r="D21" s="6">
        <v>133365</v>
      </c>
      <c r="E21" s="9">
        <f t="shared" si="1"/>
        <v>1.1990548895887707</v>
      </c>
      <c r="F21" s="6">
        <v>145580</v>
      </c>
      <c r="G21" s="9">
        <f t="shared" si="2"/>
        <v>1.2652144250783264</v>
      </c>
      <c r="H21" s="6">
        <v>136557</v>
      </c>
      <c r="I21" s="9">
        <f t="shared" si="3"/>
        <v>1.2564257985876492</v>
      </c>
      <c r="J21" s="26">
        <f t="shared" si="5"/>
        <v>-9023</v>
      </c>
      <c r="K21" s="27">
        <f t="shared" si="4"/>
        <v>-6.197966753674955</v>
      </c>
    </row>
    <row r="22" spans="1:11" ht="15" customHeight="1">
      <c r="A22" s="5" t="s">
        <v>17</v>
      </c>
      <c r="B22" s="6">
        <v>157992</v>
      </c>
      <c r="C22" s="9">
        <f t="shared" si="0"/>
        <v>1.5339973353699636</v>
      </c>
      <c r="D22" s="6">
        <v>147265</v>
      </c>
      <c r="E22" s="9">
        <f t="shared" si="1"/>
        <v>1.3240266810279333</v>
      </c>
      <c r="F22" s="6">
        <v>152046</v>
      </c>
      <c r="G22" s="9">
        <f t="shared" si="2"/>
        <v>1.321409482590048</v>
      </c>
      <c r="H22" s="6">
        <v>135587</v>
      </c>
      <c r="I22" s="9">
        <f t="shared" si="3"/>
        <v>1.2475010783270253</v>
      </c>
      <c r="J22" s="26">
        <f t="shared" si="5"/>
        <v>-16459</v>
      </c>
      <c r="K22" s="27">
        <f t="shared" si="4"/>
        <v>-10.825013482761795</v>
      </c>
    </row>
    <row r="23" spans="1:11" ht="15" customHeight="1">
      <c r="A23" s="5" t="s">
        <v>18</v>
      </c>
      <c r="B23" s="6">
        <v>252219</v>
      </c>
      <c r="C23" s="9">
        <f t="shared" si="0"/>
        <v>2.448878892157051</v>
      </c>
      <c r="D23" s="6">
        <v>222145</v>
      </c>
      <c r="E23" s="9">
        <f t="shared" si="1"/>
        <v>1.9972560150541558</v>
      </c>
      <c r="F23" s="6">
        <v>190367</v>
      </c>
      <c r="G23" s="9">
        <f t="shared" si="2"/>
        <v>1.6544516723374485</v>
      </c>
      <c r="H23" s="6">
        <v>119379</v>
      </c>
      <c r="I23" s="9">
        <f t="shared" si="3"/>
        <v>1.0983754432917754</v>
      </c>
      <c r="J23" s="26">
        <f t="shared" si="5"/>
        <v>-70988</v>
      </c>
      <c r="K23" s="27">
        <f t="shared" si="4"/>
        <v>-37.29007653637448</v>
      </c>
    </row>
    <row r="24" spans="1:11" ht="15" customHeight="1">
      <c r="A24" s="5" t="s">
        <v>19</v>
      </c>
      <c r="B24" s="6">
        <v>97490</v>
      </c>
      <c r="C24" s="9">
        <f t="shared" si="0"/>
        <v>0.946563118545355</v>
      </c>
      <c r="D24" s="6">
        <v>99538</v>
      </c>
      <c r="E24" s="9">
        <f t="shared" si="1"/>
        <v>0.8949238975734793</v>
      </c>
      <c r="F24" s="6">
        <v>104097</v>
      </c>
      <c r="G24" s="9">
        <f t="shared" si="2"/>
        <v>0.9046917571601767</v>
      </c>
      <c r="H24" s="6">
        <v>111684</v>
      </c>
      <c r="I24" s="9">
        <f t="shared" si="3"/>
        <v>1.0275757294716712</v>
      </c>
      <c r="J24" s="26">
        <f t="shared" si="5"/>
        <v>7587</v>
      </c>
      <c r="K24" s="27">
        <f t="shared" si="4"/>
        <v>7.288394478227038</v>
      </c>
    </row>
    <row r="25" spans="1:11" ht="15" customHeight="1">
      <c r="A25" s="5" t="s">
        <v>20</v>
      </c>
      <c r="B25" s="6">
        <v>70400</v>
      </c>
      <c r="C25" s="9">
        <f t="shared" si="0"/>
        <v>0.6835372196696379</v>
      </c>
      <c r="D25" s="6">
        <v>36902</v>
      </c>
      <c r="E25" s="9">
        <f t="shared" si="1"/>
        <v>0.33177762933007027</v>
      </c>
      <c r="F25" s="6">
        <v>109045</v>
      </c>
      <c r="G25" s="9">
        <f t="shared" si="2"/>
        <v>0.9476940993451443</v>
      </c>
      <c r="H25" s="6">
        <v>108140</v>
      </c>
      <c r="I25" s="9">
        <f t="shared" si="3"/>
        <v>0.9949682979215155</v>
      </c>
      <c r="J25" s="26">
        <f t="shared" si="5"/>
        <v>-905</v>
      </c>
      <c r="K25" s="27">
        <f t="shared" si="4"/>
        <v>-0.829932596634417</v>
      </c>
    </row>
    <row r="26" spans="1:11" ht="15" customHeight="1">
      <c r="A26" s="5" t="s">
        <v>21</v>
      </c>
      <c r="B26" s="6">
        <v>27335</v>
      </c>
      <c r="C26" s="9">
        <f t="shared" si="0"/>
        <v>0.2654046860748516</v>
      </c>
      <c r="D26" s="6">
        <v>80092</v>
      </c>
      <c r="E26" s="9">
        <f t="shared" si="1"/>
        <v>0.7200892604277271</v>
      </c>
      <c r="F26" s="6">
        <v>92356</v>
      </c>
      <c r="G26" s="9">
        <f t="shared" si="2"/>
        <v>0.8026524484306491</v>
      </c>
      <c r="H26" s="6">
        <v>106438</v>
      </c>
      <c r="I26" s="9">
        <f t="shared" si="3"/>
        <v>0.9793086341240085</v>
      </c>
      <c r="J26" s="26">
        <f t="shared" si="5"/>
        <v>14082</v>
      </c>
      <c r="K26" s="27">
        <f t="shared" si="4"/>
        <v>15.247520464290353</v>
      </c>
    </row>
    <row r="27" spans="1:11" ht="15" customHeight="1">
      <c r="A27" s="5" t="s">
        <v>22</v>
      </c>
      <c r="B27" s="6">
        <v>83085</v>
      </c>
      <c r="C27" s="9">
        <f t="shared" si="0"/>
        <v>0.8067001405717594</v>
      </c>
      <c r="D27" s="6">
        <v>78038</v>
      </c>
      <c r="E27" s="9">
        <f t="shared" si="1"/>
        <v>0.7016222057790913</v>
      </c>
      <c r="F27" s="6">
        <v>84925</v>
      </c>
      <c r="G27" s="9">
        <f t="shared" si="2"/>
        <v>0.7380707174733951</v>
      </c>
      <c r="H27" s="6">
        <v>98949</v>
      </c>
      <c r="I27" s="9">
        <f t="shared" si="3"/>
        <v>0.9104042732664698</v>
      </c>
      <c r="J27" s="26">
        <f t="shared" si="5"/>
        <v>14024</v>
      </c>
      <c r="K27" s="27">
        <f t="shared" si="4"/>
        <v>16.51339417132764</v>
      </c>
    </row>
    <row r="28" spans="1:11" ht="15" customHeight="1">
      <c r="A28" s="5" t="s">
        <v>23</v>
      </c>
      <c r="B28" s="6">
        <v>41258</v>
      </c>
      <c r="C28" s="9">
        <f t="shared" si="0"/>
        <v>0.4005877643342318</v>
      </c>
      <c r="D28" s="6">
        <v>55214</v>
      </c>
      <c r="E28" s="9">
        <f t="shared" si="1"/>
        <v>0.49641672608071385</v>
      </c>
      <c r="F28" s="6">
        <v>68861</v>
      </c>
      <c r="G28" s="9">
        <f t="shared" si="2"/>
        <v>0.5984608498785454</v>
      </c>
      <c r="H28" s="6">
        <v>70404</v>
      </c>
      <c r="I28" s="9">
        <f t="shared" si="3"/>
        <v>0.6477690775556351</v>
      </c>
      <c r="J28" s="26">
        <f t="shared" si="5"/>
        <v>1543</v>
      </c>
      <c r="K28" s="27">
        <f t="shared" si="4"/>
        <v>2.240745850336184</v>
      </c>
    </row>
    <row r="29" spans="1:11" ht="15" customHeight="1">
      <c r="A29" s="5" t="s">
        <v>24</v>
      </c>
      <c r="B29" s="6">
        <v>42738</v>
      </c>
      <c r="C29" s="9">
        <f t="shared" si="0"/>
        <v>0.4149575808841049</v>
      </c>
      <c r="D29" s="6">
        <v>40863</v>
      </c>
      <c r="E29" s="9">
        <f t="shared" si="1"/>
        <v>0.36739009450205035</v>
      </c>
      <c r="F29" s="6">
        <v>46334</v>
      </c>
      <c r="G29" s="9">
        <f t="shared" si="2"/>
        <v>0.402681997331908</v>
      </c>
      <c r="H29" s="6">
        <v>63929</v>
      </c>
      <c r="I29" s="9">
        <f t="shared" si="3"/>
        <v>0.5881942696303363</v>
      </c>
      <c r="J29" s="26">
        <f t="shared" si="5"/>
        <v>17595</v>
      </c>
      <c r="K29" s="27">
        <f t="shared" si="4"/>
        <v>37.97427375145681</v>
      </c>
    </row>
    <row r="30" spans="1:11" ht="15" customHeight="1">
      <c r="A30" s="5" t="s">
        <v>25</v>
      </c>
      <c r="B30" s="6">
        <v>45949</v>
      </c>
      <c r="C30" s="9">
        <f t="shared" si="0"/>
        <v>0.44613425719602545</v>
      </c>
      <c r="D30" s="6">
        <v>47072</v>
      </c>
      <c r="E30" s="9">
        <f t="shared" si="1"/>
        <v>0.42321382493699716</v>
      </c>
      <c r="F30" s="6">
        <v>53261</v>
      </c>
      <c r="G30" s="9">
        <f t="shared" si="2"/>
        <v>0.4628835382202001</v>
      </c>
      <c r="H30" s="6">
        <v>58707</v>
      </c>
      <c r="I30" s="9">
        <f t="shared" si="3"/>
        <v>0.5401479921035547</v>
      </c>
      <c r="J30" s="26">
        <f t="shared" si="5"/>
        <v>5446</v>
      </c>
      <c r="K30" s="27">
        <f t="shared" si="4"/>
        <v>10.225117816038</v>
      </c>
    </row>
    <row r="31" spans="1:11" ht="15" customHeight="1">
      <c r="A31" s="5" t="s">
        <v>26</v>
      </c>
      <c r="B31" s="6">
        <v>39887</v>
      </c>
      <c r="C31" s="9">
        <f t="shared" si="0"/>
        <v>0.3872762653545859</v>
      </c>
      <c r="D31" s="6">
        <v>39954</v>
      </c>
      <c r="E31" s="9">
        <f t="shared" si="1"/>
        <v>0.3592174787885109</v>
      </c>
      <c r="F31" s="6">
        <v>42095</v>
      </c>
      <c r="G31" s="9">
        <f t="shared" si="2"/>
        <v>0.36584147014474616</v>
      </c>
      <c r="H31" s="6">
        <v>45060</v>
      </c>
      <c r="I31" s="9">
        <f t="shared" si="3"/>
        <v>0.4145854587048593</v>
      </c>
      <c r="J31" s="26">
        <f t="shared" si="5"/>
        <v>2965</v>
      </c>
      <c r="K31" s="27">
        <f t="shared" si="4"/>
        <v>7.043591875519659</v>
      </c>
    </row>
    <row r="32" spans="1:11" ht="15" customHeight="1">
      <c r="A32" s="5" t="s">
        <v>27</v>
      </c>
      <c r="B32" s="6">
        <v>26591</v>
      </c>
      <c r="C32" s="9">
        <f t="shared" si="0"/>
        <v>0.25818094045788836</v>
      </c>
      <c r="D32" s="6">
        <v>35881</v>
      </c>
      <c r="E32" s="9">
        <f t="shared" si="1"/>
        <v>0.3225980466639275</v>
      </c>
      <c r="F32" s="6">
        <v>41877</v>
      </c>
      <c r="G32" s="9">
        <f t="shared" si="2"/>
        <v>0.3639468641228539</v>
      </c>
      <c r="H32" s="6">
        <v>44479</v>
      </c>
      <c r="I32" s="9">
        <f t="shared" si="3"/>
        <v>0.40923982729102165</v>
      </c>
      <c r="J32" s="26">
        <f t="shared" si="5"/>
        <v>2602</v>
      </c>
      <c r="K32" s="27">
        <f t="shared" si="4"/>
        <v>6.213434582228908</v>
      </c>
    </row>
    <row r="33" spans="1:11" ht="15" customHeight="1">
      <c r="A33" s="5" t="s">
        <v>28</v>
      </c>
      <c r="B33" s="6">
        <v>27400</v>
      </c>
      <c r="C33" s="9">
        <f t="shared" si="0"/>
        <v>0.2660357928827852</v>
      </c>
      <c r="D33" s="6">
        <v>32087</v>
      </c>
      <c r="E33" s="9">
        <f t="shared" si="1"/>
        <v>0.28848704114448986</v>
      </c>
      <c r="F33" s="6">
        <v>36086</v>
      </c>
      <c r="G33" s="9">
        <f t="shared" si="2"/>
        <v>0.31361813259634896</v>
      </c>
      <c r="H33" s="6">
        <v>36675</v>
      </c>
      <c r="I33" s="9">
        <f t="shared" si="3"/>
        <v>0.33743723253441443</v>
      </c>
      <c r="J33" s="26">
        <f t="shared" si="5"/>
        <v>589</v>
      </c>
      <c r="K33" s="27">
        <f t="shared" si="4"/>
        <v>1.6322119381477582</v>
      </c>
    </row>
    <row r="34" spans="1:11" ht="15" customHeight="1">
      <c r="A34" s="5" t="s">
        <v>29</v>
      </c>
      <c r="B34" s="6">
        <v>20126</v>
      </c>
      <c r="C34" s="9">
        <f t="shared" si="0"/>
        <v>0.1954100864072604</v>
      </c>
      <c r="D34" s="6">
        <v>23486</v>
      </c>
      <c r="E34" s="9">
        <f t="shared" si="1"/>
        <v>0.21115737365037207</v>
      </c>
      <c r="F34" s="6">
        <v>34834</v>
      </c>
      <c r="G34" s="9">
        <f t="shared" si="2"/>
        <v>0.3027371842504356</v>
      </c>
      <c r="H34" s="6">
        <v>35674</v>
      </c>
      <c r="I34" s="9">
        <f t="shared" si="3"/>
        <v>0.32822728925515204</v>
      </c>
      <c r="J34" s="26">
        <f t="shared" si="5"/>
        <v>840</v>
      </c>
      <c r="K34" s="27">
        <f t="shared" si="4"/>
        <v>2.411437101682264</v>
      </c>
    </row>
    <row r="35" spans="1:11" ht="15" customHeight="1">
      <c r="A35" s="5" t="s">
        <v>30</v>
      </c>
      <c r="B35" s="6">
        <v>40048</v>
      </c>
      <c r="C35" s="9">
        <f t="shared" si="0"/>
        <v>0.38883946837115996</v>
      </c>
      <c r="D35" s="6">
        <v>39088</v>
      </c>
      <c r="E35" s="9">
        <f t="shared" si="1"/>
        <v>0.35143146645856016</v>
      </c>
      <c r="F35" s="6">
        <v>35174</v>
      </c>
      <c r="G35" s="9">
        <f t="shared" si="2"/>
        <v>0.3056920743763226</v>
      </c>
      <c r="H35" s="6">
        <v>30329</v>
      </c>
      <c r="I35" s="9">
        <f t="shared" si="3"/>
        <v>0.2790493203963533</v>
      </c>
      <c r="J35" s="26">
        <f t="shared" si="5"/>
        <v>-4845</v>
      </c>
      <c r="K35" s="27">
        <f t="shared" si="4"/>
        <v>-13.774378802524593</v>
      </c>
    </row>
    <row r="36" spans="1:11" ht="15" customHeight="1">
      <c r="A36" s="5" t="s">
        <v>31</v>
      </c>
      <c r="B36" s="6">
        <v>15714</v>
      </c>
      <c r="C36" s="9">
        <f t="shared" si="0"/>
        <v>0.152572498151828</v>
      </c>
      <c r="D36" s="6">
        <v>16966</v>
      </c>
      <c r="E36" s="9">
        <f t="shared" si="1"/>
        <v>0.15253751176667857</v>
      </c>
      <c r="F36" s="6">
        <v>18686</v>
      </c>
      <c r="G36" s="9">
        <f t="shared" si="2"/>
        <v>0.1623972849774255</v>
      </c>
      <c r="H36" s="6">
        <v>22185</v>
      </c>
      <c r="I36" s="9">
        <f t="shared" si="3"/>
        <v>0.2041184731772593</v>
      </c>
      <c r="J36" s="26">
        <f t="shared" si="5"/>
        <v>3499</v>
      </c>
      <c r="K36" s="27">
        <f t="shared" si="4"/>
        <v>18.725248849405972</v>
      </c>
    </row>
    <row r="37" spans="1:11" ht="15" customHeight="1">
      <c r="A37" s="5" t="s">
        <v>32</v>
      </c>
      <c r="B37" s="6">
        <v>18464</v>
      </c>
      <c r="C37" s="9">
        <f t="shared" si="0"/>
        <v>0.17927317079517321</v>
      </c>
      <c r="D37" s="6">
        <v>13875</v>
      </c>
      <c r="E37" s="9">
        <f t="shared" si="1"/>
        <v>0.12474702203009932</v>
      </c>
      <c r="F37" s="6">
        <v>16038</v>
      </c>
      <c r="G37" s="9">
        <f t="shared" si="2"/>
        <v>0.13938390540875256</v>
      </c>
      <c r="H37" s="6">
        <v>14092</v>
      </c>
      <c r="I37" s="9">
        <f t="shared" si="3"/>
        <v>0.12965686382753833</v>
      </c>
      <c r="J37" s="26">
        <f t="shared" si="5"/>
        <v>-1946</v>
      </c>
      <c r="K37" s="27">
        <f t="shared" si="4"/>
        <v>-12.133682504052874</v>
      </c>
    </row>
    <row r="38" spans="1:11" ht="15" customHeight="1">
      <c r="A38" s="5" t="s">
        <v>33</v>
      </c>
      <c r="B38" s="6">
        <v>16747</v>
      </c>
      <c r="C38" s="9">
        <f t="shared" si="0"/>
        <v>0.16260224173021912</v>
      </c>
      <c r="D38" s="6">
        <v>15619</v>
      </c>
      <c r="E38" s="9">
        <f t="shared" si="1"/>
        <v>0.1404269360063511</v>
      </c>
      <c r="F38" s="6">
        <v>12406</v>
      </c>
      <c r="G38" s="9">
        <f t="shared" si="2"/>
        <v>0.10781872618163015</v>
      </c>
      <c r="H38" s="6">
        <v>13417</v>
      </c>
      <c r="I38" s="9">
        <f t="shared" si="3"/>
        <v>0.1234463626152485</v>
      </c>
      <c r="J38" s="26">
        <f t="shared" si="5"/>
        <v>1011</v>
      </c>
      <c r="K38" s="27">
        <f t="shared" si="4"/>
        <v>8.149282605191036</v>
      </c>
    </row>
    <row r="39" spans="1:11" ht="15" customHeight="1">
      <c r="A39" s="5" t="s">
        <v>34</v>
      </c>
      <c r="B39" s="6">
        <v>3412</v>
      </c>
      <c r="C39" s="9">
        <f t="shared" si="0"/>
        <v>0.033128252748761425</v>
      </c>
      <c r="D39" s="6">
        <v>6387</v>
      </c>
      <c r="E39" s="9">
        <f t="shared" si="1"/>
        <v>0.057424088627477075</v>
      </c>
      <c r="F39" s="6">
        <v>5653</v>
      </c>
      <c r="G39" s="9">
        <f t="shared" si="2"/>
        <v>0.04912939376952726</v>
      </c>
      <c r="H39" s="6">
        <v>11254</v>
      </c>
      <c r="I39" s="9">
        <f t="shared" si="3"/>
        <v>0.10354515650831085</v>
      </c>
      <c r="J39" s="26">
        <f t="shared" si="5"/>
        <v>5601</v>
      </c>
      <c r="K39" s="27">
        <f t="shared" si="4"/>
        <v>99.08013444188927</v>
      </c>
    </row>
    <row r="40" spans="1:11" ht="15" customHeight="1">
      <c r="A40" s="5" t="s">
        <v>35</v>
      </c>
      <c r="B40" s="6">
        <v>2426</v>
      </c>
      <c r="C40" s="9">
        <f t="shared" si="0"/>
        <v>0.023554847939183828</v>
      </c>
      <c r="D40" s="6">
        <v>3439</v>
      </c>
      <c r="E40" s="9">
        <f t="shared" si="1"/>
        <v>0.03091927991073957</v>
      </c>
      <c r="F40" s="6">
        <v>4859</v>
      </c>
      <c r="G40" s="9">
        <f t="shared" si="2"/>
        <v>0.042228856240249954</v>
      </c>
      <c r="H40" s="6">
        <v>9837</v>
      </c>
      <c r="I40" s="9">
        <f t="shared" si="3"/>
        <v>0.09050770433377055</v>
      </c>
      <c r="J40" s="26">
        <f t="shared" si="5"/>
        <v>4978</v>
      </c>
      <c r="K40" s="27">
        <f t="shared" si="4"/>
        <v>102.44906359333197</v>
      </c>
    </row>
    <row r="41" spans="1:11" ht="15" customHeight="1">
      <c r="A41" s="5" t="s">
        <v>36</v>
      </c>
      <c r="B41" s="6">
        <v>6320</v>
      </c>
      <c r="C41" s="9">
        <f t="shared" si="0"/>
        <v>0.061363000402160674</v>
      </c>
      <c r="D41" s="6">
        <v>5529</v>
      </c>
      <c r="E41" s="9">
        <f t="shared" si="1"/>
        <v>0.0497100025084266</v>
      </c>
      <c r="F41" s="6">
        <v>5598</v>
      </c>
      <c r="G41" s="9">
        <f t="shared" si="2"/>
        <v>0.048651396837398476</v>
      </c>
      <c r="H41" s="6">
        <v>5364</v>
      </c>
      <c r="I41" s="9">
        <f t="shared" si="3"/>
        <v>0.049352782966996564</v>
      </c>
      <c r="J41" s="26">
        <f t="shared" si="5"/>
        <v>-234</v>
      </c>
      <c r="K41" s="27">
        <f t="shared" si="4"/>
        <v>-4.180064308681672</v>
      </c>
    </row>
    <row r="42" spans="1:11" ht="15" customHeight="1">
      <c r="A42" s="5" t="s">
        <v>37</v>
      </c>
      <c r="B42" s="6">
        <v>10588</v>
      </c>
      <c r="C42" s="9">
        <f t="shared" si="0"/>
        <v>0.10280244434463248</v>
      </c>
      <c r="D42" s="6">
        <v>8468</v>
      </c>
      <c r="E42" s="9">
        <f t="shared" si="1"/>
        <v>0.07613389423790133</v>
      </c>
      <c r="F42" s="6">
        <v>7978</v>
      </c>
      <c r="G42" s="9">
        <f t="shared" si="2"/>
        <v>0.06933562771860756</v>
      </c>
      <c r="H42" s="6">
        <v>5267</v>
      </c>
      <c r="I42" s="9">
        <f t="shared" si="3"/>
        <v>0.04846031094093418</v>
      </c>
      <c r="J42" s="26">
        <f t="shared" si="5"/>
        <v>-2711</v>
      </c>
      <c r="K42" s="27">
        <f t="shared" si="4"/>
        <v>-33.98094760591627</v>
      </c>
    </row>
    <row r="43" spans="1:11" ht="15" customHeight="1">
      <c r="A43" s="5" t="s">
        <v>38</v>
      </c>
      <c r="B43" s="6">
        <v>6010</v>
      </c>
      <c r="C43" s="9">
        <f t="shared" si="0"/>
        <v>0.05835310639509267</v>
      </c>
      <c r="D43" s="6">
        <v>3918</v>
      </c>
      <c r="E43" s="9">
        <f t="shared" si="1"/>
        <v>0.035225861788391294</v>
      </c>
      <c r="F43" s="6">
        <v>5532</v>
      </c>
      <c r="G43" s="9">
        <f t="shared" si="2"/>
        <v>0.048077800518843944</v>
      </c>
      <c r="H43" s="6">
        <v>5035</v>
      </c>
      <c r="I43" s="9">
        <f t="shared" si="3"/>
        <v>0.04632573867241382</v>
      </c>
      <c r="J43" s="26">
        <f t="shared" si="5"/>
        <v>-497</v>
      </c>
      <c r="K43" s="27">
        <f t="shared" si="4"/>
        <v>-8.98409255242227</v>
      </c>
    </row>
    <row r="44" spans="1:11" ht="15" customHeight="1">
      <c r="A44" s="5" t="s">
        <v>39</v>
      </c>
      <c r="B44" s="6">
        <v>6651</v>
      </c>
      <c r="C44" s="9">
        <f t="shared" si="0"/>
        <v>0.06457679045486878</v>
      </c>
      <c r="D44" s="6">
        <v>8187</v>
      </c>
      <c r="E44" s="9">
        <f t="shared" si="1"/>
        <v>0.0736074860800305</v>
      </c>
      <c r="F44" s="6">
        <v>8572</v>
      </c>
      <c r="G44" s="9">
        <f t="shared" si="2"/>
        <v>0.07449799458559839</v>
      </c>
      <c r="H44" s="6">
        <v>4610</v>
      </c>
      <c r="I44" s="9">
        <f t="shared" si="3"/>
        <v>0.0424154230943054</v>
      </c>
      <c r="J44" s="26">
        <f t="shared" si="5"/>
        <v>-3962</v>
      </c>
      <c r="K44" s="27">
        <f t="shared" si="4"/>
        <v>-46.22025198320112</v>
      </c>
    </row>
    <row r="45" spans="1:11" ht="15" customHeight="1">
      <c r="A45" s="5" t="s">
        <v>40</v>
      </c>
      <c r="B45" s="6">
        <v>1086</v>
      </c>
      <c r="C45" s="9">
        <f t="shared" si="0"/>
        <v>0.010544338360244697</v>
      </c>
      <c r="D45" s="6">
        <v>1266</v>
      </c>
      <c r="E45" s="9">
        <f t="shared" si="1"/>
        <v>0.011382322874962577</v>
      </c>
      <c r="F45" s="6">
        <v>1548</v>
      </c>
      <c r="G45" s="9">
        <f t="shared" si="2"/>
        <v>0.01345344092609733</v>
      </c>
      <c r="H45" s="6">
        <v>2030</v>
      </c>
      <c r="I45" s="9">
        <f t="shared" si="3"/>
        <v>0.01867750734955314</v>
      </c>
      <c r="J45" s="26">
        <f t="shared" si="5"/>
        <v>482</v>
      </c>
      <c r="K45" s="27">
        <f t="shared" si="4"/>
        <v>31.136950904392762</v>
      </c>
    </row>
    <row r="46" spans="1:11" ht="15.75" customHeight="1">
      <c r="A46" s="28" t="s">
        <v>70</v>
      </c>
      <c r="B46" s="6">
        <v>211858</v>
      </c>
      <c r="C46" s="9">
        <f t="shared" si="0"/>
        <v>2.0570004017723034</v>
      </c>
      <c r="D46" s="6">
        <v>221361</v>
      </c>
      <c r="E46" s="9">
        <f t="shared" si="1"/>
        <v>1.9902072463859326</v>
      </c>
      <c r="F46" s="6">
        <v>257510</v>
      </c>
      <c r="G46" s="9">
        <f t="shared" si="2"/>
        <v>2.237981636226953</v>
      </c>
      <c r="H46" s="6">
        <v>300970</v>
      </c>
      <c r="I46" s="9">
        <f t="shared" si="3"/>
        <v>2.769147481278329</v>
      </c>
      <c r="J46" s="26">
        <f t="shared" si="5"/>
        <v>43460</v>
      </c>
      <c r="K46" s="27">
        <f t="shared" si="4"/>
        <v>16.877014484874373</v>
      </c>
    </row>
    <row r="47" spans="1:11" ht="15.75" customHeight="1">
      <c r="A47" s="28" t="s">
        <v>55</v>
      </c>
      <c r="B47" s="6">
        <f>SUM(B7:B46)</f>
        <v>10299366</v>
      </c>
      <c r="C47" s="9">
        <f t="shared" si="0"/>
        <v>100</v>
      </c>
      <c r="D47" s="6">
        <f>SUM(D7:D46)</f>
        <v>11122510</v>
      </c>
      <c r="E47" s="9">
        <f t="shared" si="1"/>
        <v>100</v>
      </c>
      <c r="F47" s="6">
        <f>SUM(F7:F46)</f>
        <v>11506350</v>
      </c>
      <c r="G47" s="9">
        <f t="shared" si="2"/>
        <v>100</v>
      </c>
      <c r="H47" s="6">
        <f>SUM(H7:H46)</f>
        <v>10868688</v>
      </c>
      <c r="I47" s="9">
        <f t="shared" si="3"/>
        <v>100</v>
      </c>
      <c r="J47" s="26">
        <f t="shared" si="5"/>
        <v>-637662</v>
      </c>
      <c r="K47" s="27">
        <f t="shared" si="4"/>
        <v>-5.541826904274596</v>
      </c>
    </row>
    <row r="48" spans="1:11" ht="15.75" customHeight="1">
      <c r="A48" s="29" t="s">
        <v>56</v>
      </c>
      <c r="B48" s="6">
        <v>426770</v>
      </c>
      <c r="C48" s="12">
        <f>B48/B49*100</f>
        <v>3.97878602322402</v>
      </c>
      <c r="D48" s="6">
        <v>413252</v>
      </c>
      <c r="E48" s="12">
        <f>D48/D49*100</f>
        <v>3.58235546121704</v>
      </c>
      <c r="F48" s="6">
        <v>435833</v>
      </c>
      <c r="G48" s="12">
        <f>F48/F49*100</f>
        <v>3.649525384094349</v>
      </c>
      <c r="H48" s="6">
        <v>463152</v>
      </c>
      <c r="I48" s="12">
        <f>H48/H49*100</f>
        <v>4.087173839376482</v>
      </c>
      <c r="J48" s="26">
        <f t="shared" si="5"/>
        <v>27319</v>
      </c>
      <c r="K48" s="27">
        <f t="shared" si="4"/>
        <v>6.26822659137789</v>
      </c>
    </row>
    <row r="49" spans="1:11" ht="15.75" customHeight="1">
      <c r="A49" s="28" t="s">
        <v>57</v>
      </c>
      <c r="B49" s="6">
        <f>B48+B47</f>
        <v>10726136</v>
      </c>
      <c r="C49" s="13"/>
      <c r="D49" s="6">
        <f>D48+D47</f>
        <v>11535762</v>
      </c>
      <c r="E49" s="13"/>
      <c r="F49" s="6">
        <f>F48+F47</f>
        <v>11942183</v>
      </c>
      <c r="G49" s="13"/>
      <c r="H49" s="6">
        <f>H48+H47</f>
        <v>11331840</v>
      </c>
      <c r="I49" s="13"/>
      <c r="J49" s="26">
        <f t="shared" si="5"/>
        <v>-610343</v>
      </c>
      <c r="K49" s="27">
        <f t="shared" si="4"/>
        <v>-5.110816004075637</v>
      </c>
    </row>
    <row r="50" spans="1:11" ht="27.75" customHeight="1">
      <c r="A50" s="30" t="s">
        <v>79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</sheetData>
  <sheetProtection/>
  <mergeCells count="13">
    <mergeCell ref="C48:C49"/>
    <mergeCell ref="E48:E49"/>
    <mergeCell ref="G48:G49"/>
    <mergeCell ref="I48:I49"/>
    <mergeCell ref="A50:K50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2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1"/>
  <sheetViews>
    <sheetView zoomScalePageLayoutView="0" workbookViewId="0" topLeftCell="A1">
      <selection activeCell="F13" sqref="F13"/>
    </sheetView>
  </sheetViews>
  <sheetFormatPr defaultColWidth="9.140625" defaultRowHeight="15" customHeight="1"/>
  <cols>
    <col min="1" max="1" width="0.85546875" style="31" customWidth="1"/>
    <col min="2" max="2" width="17.7109375" style="34" customWidth="1"/>
    <col min="3" max="3" width="0.85546875" style="34" customWidth="1"/>
    <col min="4" max="4" width="11.7109375" style="31" customWidth="1"/>
    <col min="5" max="5" width="14.7109375" style="34" customWidth="1"/>
    <col min="6" max="6" width="16.7109375" style="34" customWidth="1"/>
    <col min="7" max="7" width="0.85546875" style="34" customWidth="1"/>
    <col min="8" max="8" width="11.7109375" style="34" customWidth="1"/>
    <col min="9" max="9" width="13.7109375" style="34" customWidth="1"/>
    <col min="10" max="10" width="14.7109375" style="34" customWidth="1"/>
    <col min="11" max="11" width="0.85546875" style="34" customWidth="1"/>
    <col min="12" max="12" width="11.7109375" style="34" customWidth="1"/>
    <col min="13" max="13" width="14.7109375" style="34" customWidth="1"/>
    <col min="14" max="14" width="16.7109375" style="34" customWidth="1"/>
    <col min="15" max="15" width="0.85546875" style="34" customWidth="1"/>
    <col min="16" max="16" width="11.7109375" style="34" customWidth="1"/>
    <col min="17" max="17" width="14.7109375" style="31" customWidth="1"/>
    <col min="18" max="18" width="16.7109375" style="34" customWidth="1"/>
    <col min="19" max="19" width="0.85546875" style="34" customWidth="1"/>
    <col min="20" max="20" width="11.7109375" style="34" customWidth="1"/>
    <col min="21" max="21" width="13.7109375" style="34" customWidth="1"/>
    <col min="22" max="22" width="14.7109375" style="34" customWidth="1"/>
    <col min="23" max="23" width="0.85546875" style="34" customWidth="1"/>
    <col min="24" max="24" width="11.7109375" style="34" customWidth="1"/>
    <col min="25" max="25" width="14.7109375" style="34" customWidth="1"/>
    <col min="26" max="26" width="16.7109375" style="34" customWidth="1"/>
    <col min="27" max="27" width="0.85546875" style="34" customWidth="1"/>
    <col min="28" max="28" width="14.140625" style="31" customWidth="1"/>
    <col min="29" max="29" width="10.7109375" style="31" customWidth="1"/>
    <col min="30" max="30" width="14.7109375" style="31" customWidth="1"/>
    <col min="31" max="31" width="10.7109375" style="34" customWidth="1"/>
    <col min="32" max="32" width="0.2890625" style="34" customWidth="1"/>
    <col min="33" max="33" width="14.140625" style="34" bestFit="1" customWidth="1"/>
    <col min="34" max="16384" width="9.140625" style="31" customWidth="1"/>
  </cols>
  <sheetData>
    <row r="1" spans="2:31" ht="6.75" customHeight="1">
      <c r="B1" s="3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3"/>
      <c r="AD1" s="33"/>
      <c r="AE1" s="32"/>
    </row>
    <row r="2" spans="2:31" ht="60" customHeight="1">
      <c r="B2" s="35" t="s">
        <v>58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2:31" ht="49.5" customHeight="1">
      <c r="B3" s="36" t="s">
        <v>80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ht="10.5" customHeight="1">
      <c r="B4" s="37"/>
    </row>
    <row r="5" spans="2:31" ht="33" customHeight="1">
      <c r="B5" s="38"/>
      <c r="D5" s="39" t="s">
        <v>81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 t="s">
        <v>82</v>
      </c>
      <c r="Q5" s="43"/>
      <c r="R5" s="43"/>
      <c r="S5" s="43"/>
      <c r="T5" s="43"/>
      <c r="U5" s="43"/>
      <c r="V5" s="43"/>
      <c r="W5" s="43"/>
      <c r="X5" s="43"/>
      <c r="Y5" s="43"/>
      <c r="Z5" s="43"/>
      <c r="AB5" s="44" t="s">
        <v>83</v>
      </c>
      <c r="AC5" s="45"/>
      <c r="AD5" s="45"/>
      <c r="AE5" s="46"/>
    </row>
    <row r="6" spans="2:31" ht="30" customHeight="1">
      <c r="B6" s="47"/>
      <c r="C6" s="48"/>
      <c r="D6" s="49" t="s">
        <v>84</v>
      </c>
      <c r="E6" s="50"/>
      <c r="F6" s="51"/>
      <c r="G6" s="52"/>
      <c r="H6" s="49" t="s">
        <v>85</v>
      </c>
      <c r="I6" s="50"/>
      <c r="J6" s="51"/>
      <c r="K6" s="52"/>
      <c r="L6" s="49" t="s">
        <v>86</v>
      </c>
      <c r="M6" s="50"/>
      <c r="N6" s="51"/>
      <c r="O6" s="52"/>
      <c r="P6" s="49" t="s">
        <v>84</v>
      </c>
      <c r="Q6" s="50"/>
      <c r="R6" s="51"/>
      <c r="S6" s="52"/>
      <c r="T6" s="49" t="s">
        <v>85</v>
      </c>
      <c r="U6" s="50"/>
      <c r="V6" s="51"/>
      <c r="W6" s="52"/>
      <c r="X6" s="49" t="s">
        <v>86</v>
      </c>
      <c r="Y6" s="50"/>
      <c r="Z6" s="51"/>
      <c r="AB6" s="53"/>
      <c r="AC6" s="54"/>
      <c r="AD6" s="54"/>
      <c r="AE6" s="55"/>
    </row>
    <row r="7" spans="2:31" ht="24.75" customHeight="1">
      <c r="B7" s="47"/>
      <c r="C7" s="56"/>
      <c r="D7" s="57" t="s">
        <v>87</v>
      </c>
      <c r="E7" s="58"/>
      <c r="F7" s="59"/>
      <c r="G7" s="48"/>
      <c r="H7" s="57" t="s">
        <v>87</v>
      </c>
      <c r="I7" s="58"/>
      <c r="J7" s="59"/>
      <c r="K7" s="48"/>
      <c r="L7" s="57" t="s">
        <v>87</v>
      </c>
      <c r="M7" s="58"/>
      <c r="N7" s="59"/>
      <c r="O7" s="48"/>
      <c r="P7" s="57" t="s">
        <v>87</v>
      </c>
      <c r="Q7" s="58"/>
      <c r="R7" s="59"/>
      <c r="S7" s="48"/>
      <c r="T7" s="57" t="s">
        <v>87</v>
      </c>
      <c r="U7" s="58"/>
      <c r="V7" s="59"/>
      <c r="W7" s="48"/>
      <c r="X7" s="57" t="s">
        <v>87</v>
      </c>
      <c r="Y7" s="58"/>
      <c r="Z7" s="59"/>
      <c r="AB7" s="53"/>
      <c r="AC7" s="54"/>
      <c r="AD7" s="54"/>
      <c r="AE7" s="55"/>
    </row>
    <row r="8" spans="2:31" ht="24.75" customHeight="1">
      <c r="B8" s="60"/>
      <c r="C8" s="61"/>
      <c r="D8" s="62">
        <v>11393686</v>
      </c>
      <c r="E8" s="63"/>
      <c r="F8" s="64"/>
      <c r="G8" s="65"/>
      <c r="H8" s="66">
        <v>210634</v>
      </c>
      <c r="I8" s="63"/>
      <c r="J8" s="64"/>
      <c r="K8" s="65"/>
      <c r="L8" s="66">
        <f>H8+D8</f>
        <v>11604320</v>
      </c>
      <c r="M8" s="63"/>
      <c r="N8" s="64"/>
      <c r="O8" s="65"/>
      <c r="P8" s="66">
        <v>10760315</v>
      </c>
      <c r="Q8" s="63"/>
      <c r="R8" s="64"/>
      <c r="S8" s="65"/>
      <c r="T8" s="66">
        <f>262548+148</f>
        <v>262696</v>
      </c>
      <c r="U8" s="63"/>
      <c r="V8" s="64"/>
      <c r="W8" s="65"/>
      <c r="X8" s="66">
        <f>T8+P8</f>
        <v>11023011</v>
      </c>
      <c r="Y8" s="63"/>
      <c r="Z8" s="64"/>
      <c r="AA8" s="67"/>
      <c r="AB8" s="68"/>
      <c r="AC8" s="69"/>
      <c r="AD8" s="69"/>
      <c r="AE8" s="70"/>
    </row>
    <row r="9" spans="4:30" ht="4.5" customHeight="1">
      <c r="D9" s="34"/>
      <c r="Q9" s="34"/>
      <c r="AB9" s="34"/>
      <c r="AC9" s="34"/>
      <c r="AD9" s="34"/>
    </row>
    <row r="10" spans="2:33" s="71" customFormat="1" ht="26.25" customHeight="1">
      <c r="B10" s="72" t="s">
        <v>88</v>
      </c>
      <c r="C10" s="73"/>
      <c r="D10" s="74" t="s">
        <v>89</v>
      </c>
      <c r="E10" s="75" t="s">
        <v>90</v>
      </c>
      <c r="F10" s="75" t="s">
        <v>91</v>
      </c>
      <c r="G10" s="73"/>
      <c r="H10" s="74" t="s">
        <v>89</v>
      </c>
      <c r="I10" s="75" t="s">
        <v>90</v>
      </c>
      <c r="J10" s="75" t="s">
        <v>92</v>
      </c>
      <c r="K10" s="73"/>
      <c r="L10" s="74" t="s">
        <v>89</v>
      </c>
      <c r="M10" s="75" t="s">
        <v>90</v>
      </c>
      <c r="N10" s="75" t="s">
        <v>93</v>
      </c>
      <c r="O10" s="73"/>
      <c r="P10" s="74" t="s">
        <v>89</v>
      </c>
      <c r="Q10" s="75" t="s">
        <v>90</v>
      </c>
      <c r="R10" s="75" t="s">
        <v>94</v>
      </c>
      <c r="S10" s="76"/>
      <c r="T10" s="74" t="s">
        <v>89</v>
      </c>
      <c r="U10" s="75" t="s">
        <v>90</v>
      </c>
      <c r="V10" s="75" t="s">
        <v>92</v>
      </c>
      <c r="W10" s="76"/>
      <c r="X10" s="74" t="s">
        <v>89</v>
      </c>
      <c r="Y10" s="75" t="s">
        <v>90</v>
      </c>
      <c r="Z10" s="75" t="s">
        <v>95</v>
      </c>
      <c r="AA10" s="76"/>
      <c r="AB10" s="77" t="s">
        <v>96</v>
      </c>
      <c r="AC10" s="78"/>
      <c r="AD10" s="77" t="s">
        <v>97</v>
      </c>
      <c r="AE10" s="79"/>
      <c r="AF10" s="76"/>
      <c r="AG10" s="76"/>
    </row>
    <row r="11" spans="2:33" s="71" customFormat="1" ht="30" customHeight="1">
      <c r="B11" s="80"/>
      <c r="C11" s="73"/>
      <c r="D11" s="74"/>
      <c r="E11" s="75"/>
      <c r="F11" s="75"/>
      <c r="G11" s="73"/>
      <c r="H11" s="74"/>
      <c r="I11" s="75"/>
      <c r="J11" s="75"/>
      <c r="K11" s="73"/>
      <c r="L11" s="74"/>
      <c r="M11" s="75"/>
      <c r="N11" s="75"/>
      <c r="O11" s="73"/>
      <c r="P11" s="74"/>
      <c r="Q11" s="75"/>
      <c r="R11" s="75"/>
      <c r="S11" s="76"/>
      <c r="T11" s="74"/>
      <c r="U11" s="75"/>
      <c r="V11" s="75"/>
      <c r="W11" s="76"/>
      <c r="X11" s="74"/>
      <c r="Y11" s="75"/>
      <c r="Z11" s="75"/>
      <c r="AA11" s="76"/>
      <c r="AB11" s="81" t="s">
        <v>98</v>
      </c>
      <c r="AC11" s="82" t="s">
        <v>99</v>
      </c>
      <c r="AD11" s="81" t="s">
        <v>98</v>
      </c>
      <c r="AE11" s="82" t="s">
        <v>100</v>
      </c>
      <c r="AF11" s="76"/>
      <c r="AG11" s="76"/>
    </row>
    <row r="12" spans="1:33" s="83" customFormat="1" ht="27.75" customHeight="1">
      <c r="A12" s="83">
        <v>16</v>
      </c>
      <c r="B12" s="84">
        <v>42339</v>
      </c>
      <c r="C12" s="85"/>
      <c r="D12" s="86">
        <v>2568</v>
      </c>
      <c r="E12" s="86">
        <f>D12</f>
        <v>2568</v>
      </c>
      <c r="F12" s="86">
        <f>E12+D8</f>
        <v>11396254</v>
      </c>
      <c r="G12" s="85"/>
      <c r="H12" s="86">
        <v>17</v>
      </c>
      <c r="I12" s="86">
        <f>H12</f>
        <v>17</v>
      </c>
      <c r="J12" s="86">
        <f>I12+H8</f>
        <v>210651</v>
      </c>
      <c r="K12" s="85"/>
      <c r="L12" s="86">
        <f>H12+D12</f>
        <v>2585</v>
      </c>
      <c r="M12" s="86">
        <f>I12+E12</f>
        <v>2585</v>
      </c>
      <c r="N12" s="86">
        <f>J12+F12</f>
        <v>11606905</v>
      </c>
      <c r="O12" s="85"/>
      <c r="P12" s="87">
        <v>2935</v>
      </c>
      <c r="Q12" s="86">
        <f>P12</f>
        <v>2935</v>
      </c>
      <c r="R12" s="86">
        <f>Q12+P8</f>
        <v>10763250</v>
      </c>
      <c r="S12" s="56"/>
      <c r="T12" s="86">
        <v>169</v>
      </c>
      <c r="U12" s="86">
        <f>T12</f>
        <v>169</v>
      </c>
      <c r="V12" s="86">
        <f>U12+T8</f>
        <v>262865</v>
      </c>
      <c r="W12" s="56"/>
      <c r="X12" s="86">
        <f>T12+P12</f>
        <v>3104</v>
      </c>
      <c r="Y12" s="86">
        <f>U12+Q12</f>
        <v>3104</v>
      </c>
      <c r="Z12" s="86">
        <f>X8+X12</f>
        <v>11026115</v>
      </c>
      <c r="AA12" s="56"/>
      <c r="AB12" s="86">
        <f>IF(Y12="","",(Y12-M12))</f>
        <v>519</v>
      </c>
      <c r="AC12" s="86">
        <f>IF(Y12="","",((AB12/M12)*100))</f>
        <v>20.077369439071564</v>
      </c>
      <c r="AD12" s="86">
        <f>IF(Z12="","",(Z12-N12))</f>
        <v>-580790</v>
      </c>
      <c r="AE12" s="86">
        <f>AD12/N12*100</f>
        <v>-5.003831770829519</v>
      </c>
      <c r="AF12" s="88"/>
      <c r="AG12" s="88"/>
    </row>
    <row r="13" spans="2:33" s="83" customFormat="1" ht="27.75" customHeight="1">
      <c r="B13" s="84">
        <v>42340</v>
      </c>
      <c r="C13" s="85"/>
      <c r="D13" s="86">
        <v>3581</v>
      </c>
      <c r="E13" s="86">
        <f>E12+D13</f>
        <v>6149</v>
      </c>
      <c r="F13" s="86">
        <f>F12+D13</f>
        <v>11399835</v>
      </c>
      <c r="G13" s="85"/>
      <c r="H13" s="86">
        <v>208</v>
      </c>
      <c r="I13" s="86">
        <f>I12+H13</f>
        <v>225</v>
      </c>
      <c r="J13" s="86">
        <f>J12+H13</f>
        <v>210859</v>
      </c>
      <c r="K13" s="85"/>
      <c r="L13" s="86">
        <f aca="true" t="shared" si="0" ref="L13:N42">H13+D13</f>
        <v>3789</v>
      </c>
      <c r="M13" s="86">
        <f t="shared" si="0"/>
        <v>6374</v>
      </c>
      <c r="N13" s="86">
        <f>J13+F13</f>
        <v>11610694</v>
      </c>
      <c r="O13" s="85"/>
      <c r="P13" s="87">
        <v>2975</v>
      </c>
      <c r="Q13" s="86">
        <f>IF(P13="","",(Q12+P13))</f>
        <v>5910</v>
      </c>
      <c r="R13" s="86">
        <f>IF(P13="","",(R12+P13))</f>
        <v>10766225</v>
      </c>
      <c r="S13" s="56"/>
      <c r="T13" s="86">
        <v>2</v>
      </c>
      <c r="U13" s="86">
        <f aca="true" t="shared" si="1" ref="U13:U42">IF(T13="","",(U12+T13))</f>
        <v>171</v>
      </c>
      <c r="V13" s="86">
        <f>IF(T13="","",(V12+T13))</f>
        <v>262867</v>
      </c>
      <c r="W13" s="56"/>
      <c r="X13" s="86">
        <f>IF(P13=0," ",(T13+P13))</f>
        <v>2977</v>
      </c>
      <c r="Y13" s="86">
        <f>IF(Q13="","",(U13+Q13))</f>
        <v>6081</v>
      </c>
      <c r="Z13" s="86">
        <f>IF(R13="","",(V13+R13))</f>
        <v>11029092</v>
      </c>
      <c r="AA13" s="56"/>
      <c r="AB13" s="86">
        <f aca="true" t="shared" si="2" ref="AB13:AB42">IF(Y13="","",(Y13-M13))</f>
        <v>-293</v>
      </c>
      <c r="AC13" s="86">
        <f aca="true" t="shared" si="3" ref="AC13:AC42">IF(Y13="","",((AB13/M13)*100))</f>
        <v>-4.596799497960465</v>
      </c>
      <c r="AD13" s="86">
        <f aca="true" t="shared" si="4" ref="AD13:AD42">IF(Z13="","",(Z13-N13))</f>
        <v>-581602</v>
      </c>
      <c r="AE13" s="86">
        <f aca="true" t="shared" si="5" ref="AE13:AE42">IF(AD13="","",((AD13/N13)*100))</f>
        <v>-5.0091923876385</v>
      </c>
      <c r="AF13" s="88"/>
      <c r="AG13" s="88"/>
    </row>
    <row r="14" spans="2:33" s="83" customFormat="1" ht="27.75" customHeight="1">
      <c r="B14" s="84">
        <v>42341</v>
      </c>
      <c r="C14" s="85"/>
      <c r="D14" s="86">
        <v>3559</v>
      </c>
      <c r="E14" s="86">
        <f aca="true" t="shared" si="6" ref="E14:E42">E13+D14</f>
        <v>9708</v>
      </c>
      <c r="F14" s="86">
        <f aca="true" t="shared" si="7" ref="F14:F42">F13+D14</f>
        <v>11403394</v>
      </c>
      <c r="G14" s="85"/>
      <c r="H14" s="86">
        <v>0</v>
      </c>
      <c r="I14" s="86">
        <f aca="true" t="shared" si="8" ref="I14:I42">I13+H14</f>
        <v>225</v>
      </c>
      <c r="J14" s="86">
        <f aca="true" t="shared" si="9" ref="J14:J42">J13+H14</f>
        <v>210859</v>
      </c>
      <c r="K14" s="85"/>
      <c r="L14" s="86">
        <f t="shared" si="0"/>
        <v>3559</v>
      </c>
      <c r="M14" s="86">
        <f t="shared" si="0"/>
        <v>9933</v>
      </c>
      <c r="N14" s="86">
        <f>J14+F14</f>
        <v>11614253</v>
      </c>
      <c r="O14" s="85"/>
      <c r="P14" s="87">
        <v>2323</v>
      </c>
      <c r="Q14" s="86">
        <f aca="true" t="shared" si="10" ref="Q14:Q42">IF(P14="","",(Q13+P14))</f>
        <v>8233</v>
      </c>
      <c r="R14" s="86">
        <f aca="true" t="shared" si="11" ref="R14:R42">IF(P14="","",(R13+P14))</f>
        <v>10768548</v>
      </c>
      <c r="S14" s="56"/>
      <c r="T14" s="86">
        <v>0</v>
      </c>
      <c r="U14" s="86">
        <f t="shared" si="1"/>
        <v>171</v>
      </c>
      <c r="V14" s="86">
        <f aca="true" t="shared" si="12" ref="V14:V42">IF(T14="","",(V13+T14))</f>
        <v>262867</v>
      </c>
      <c r="W14" s="56"/>
      <c r="X14" s="86">
        <f aca="true" t="shared" si="13" ref="X14:X42">IF(P14=0," ",(T14+P14))</f>
        <v>2323</v>
      </c>
      <c r="Y14" s="86">
        <f aca="true" t="shared" si="14" ref="Y14:Z30">IF(Q14="","",(U14+Q14))</f>
        <v>8404</v>
      </c>
      <c r="Z14" s="86">
        <f t="shared" si="14"/>
        <v>11031415</v>
      </c>
      <c r="AA14" s="56"/>
      <c r="AB14" s="86">
        <f t="shared" si="2"/>
        <v>-1529</v>
      </c>
      <c r="AC14" s="86">
        <f t="shared" si="3"/>
        <v>-15.39313399778516</v>
      </c>
      <c r="AD14" s="86">
        <f t="shared" si="4"/>
        <v>-582838</v>
      </c>
      <c r="AE14" s="86">
        <f t="shared" si="5"/>
        <v>-5.018299498039176</v>
      </c>
      <c r="AF14" s="88"/>
      <c r="AG14" s="88"/>
    </row>
    <row r="15" spans="2:33" s="83" customFormat="1" ht="27.75" customHeight="1">
      <c r="B15" s="84">
        <v>42342</v>
      </c>
      <c r="C15" s="85"/>
      <c r="D15" s="86">
        <v>3331</v>
      </c>
      <c r="E15" s="86">
        <f t="shared" si="6"/>
        <v>13039</v>
      </c>
      <c r="F15" s="86">
        <f t="shared" si="7"/>
        <v>11406725</v>
      </c>
      <c r="G15" s="85"/>
      <c r="H15" s="86">
        <v>333</v>
      </c>
      <c r="I15" s="86">
        <f t="shared" si="8"/>
        <v>558</v>
      </c>
      <c r="J15" s="86">
        <f t="shared" si="9"/>
        <v>211192</v>
      </c>
      <c r="K15" s="85"/>
      <c r="L15" s="86">
        <f t="shared" si="0"/>
        <v>3664</v>
      </c>
      <c r="M15" s="86">
        <f t="shared" si="0"/>
        <v>13597</v>
      </c>
      <c r="N15" s="86">
        <f>J15+F15</f>
        <v>11617917</v>
      </c>
      <c r="O15" s="85"/>
      <c r="P15" s="87">
        <v>4484</v>
      </c>
      <c r="Q15" s="86">
        <f t="shared" si="10"/>
        <v>12717</v>
      </c>
      <c r="R15" s="86">
        <f t="shared" si="11"/>
        <v>10773032</v>
      </c>
      <c r="S15" s="56"/>
      <c r="T15" s="86">
        <v>0</v>
      </c>
      <c r="U15" s="86">
        <f t="shared" si="1"/>
        <v>171</v>
      </c>
      <c r="V15" s="86">
        <f t="shared" si="12"/>
        <v>262867</v>
      </c>
      <c r="W15" s="56"/>
      <c r="X15" s="86">
        <f t="shared" si="13"/>
        <v>4484</v>
      </c>
      <c r="Y15" s="86">
        <f t="shared" si="14"/>
        <v>12888</v>
      </c>
      <c r="Z15" s="86">
        <f t="shared" si="14"/>
        <v>11035899</v>
      </c>
      <c r="AA15" s="56"/>
      <c r="AB15" s="86">
        <f>IF(Y15="","",(Y15-M15))</f>
        <v>-709</v>
      </c>
      <c r="AC15" s="86">
        <f t="shared" si="3"/>
        <v>-5.214385526219019</v>
      </c>
      <c r="AD15" s="86">
        <f t="shared" si="4"/>
        <v>-582018</v>
      </c>
      <c r="AE15" s="86">
        <f t="shared" si="5"/>
        <v>-5.009658788232004</v>
      </c>
      <c r="AF15" s="88"/>
      <c r="AG15" s="88"/>
    </row>
    <row r="16" spans="2:33" s="83" customFormat="1" ht="27.75" customHeight="1">
      <c r="B16" s="84">
        <v>42343</v>
      </c>
      <c r="C16" s="85"/>
      <c r="D16" s="86">
        <v>5107</v>
      </c>
      <c r="E16" s="86">
        <f t="shared" si="6"/>
        <v>18146</v>
      </c>
      <c r="F16" s="86">
        <f t="shared" si="7"/>
        <v>11411832</v>
      </c>
      <c r="G16" s="85"/>
      <c r="H16" s="86">
        <v>0</v>
      </c>
      <c r="I16" s="86">
        <f t="shared" si="8"/>
        <v>558</v>
      </c>
      <c r="J16" s="86">
        <f t="shared" si="9"/>
        <v>211192</v>
      </c>
      <c r="K16" s="85"/>
      <c r="L16" s="86">
        <f t="shared" si="0"/>
        <v>5107</v>
      </c>
      <c r="M16" s="86">
        <f t="shared" si="0"/>
        <v>18704</v>
      </c>
      <c r="N16" s="86">
        <f>J16+F16</f>
        <v>11623024</v>
      </c>
      <c r="O16" s="85"/>
      <c r="P16" s="87">
        <v>3275</v>
      </c>
      <c r="Q16" s="86">
        <f t="shared" si="10"/>
        <v>15992</v>
      </c>
      <c r="R16" s="86">
        <f t="shared" si="11"/>
        <v>10776307</v>
      </c>
      <c r="S16" s="56"/>
      <c r="T16" s="86">
        <v>0</v>
      </c>
      <c r="U16" s="86">
        <f t="shared" si="1"/>
        <v>171</v>
      </c>
      <c r="V16" s="86">
        <f t="shared" si="12"/>
        <v>262867</v>
      </c>
      <c r="W16" s="56"/>
      <c r="X16" s="86">
        <f t="shared" si="13"/>
        <v>3275</v>
      </c>
      <c r="Y16" s="86">
        <f t="shared" si="14"/>
        <v>16163</v>
      </c>
      <c r="Z16" s="86">
        <f t="shared" si="14"/>
        <v>11039174</v>
      </c>
      <c r="AA16" s="56"/>
      <c r="AB16" s="86">
        <f t="shared" si="2"/>
        <v>-2541</v>
      </c>
      <c r="AC16" s="86">
        <f t="shared" si="3"/>
        <v>-13.585329341317365</v>
      </c>
      <c r="AD16" s="86">
        <f t="shared" si="4"/>
        <v>-583850</v>
      </c>
      <c r="AE16" s="86">
        <f t="shared" si="5"/>
        <v>-5.02321943067484</v>
      </c>
      <c r="AF16" s="88"/>
      <c r="AG16" s="89"/>
    </row>
    <row r="17" spans="2:33" s="83" customFormat="1" ht="27.75" customHeight="1">
      <c r="B17" s="84">
        <v>42344</v>
      </c>
      <c r="C17" s="85"/>
      <c r="D17" s="86">
        <v>4985</v>
      </c>
      <c r="E17" s="86">
        <f t="shared" si="6"/>
        <v>23131</v>
      </c>
      <c r="F17" s="86">
        <f t="shared" si="7"/>
        <v>11416817</v>
      </c>
      <c r="G17" s="85"/>
      <c r="H17" s="86">
        <v>55</v>
      </c>
      <c r="I17" s="86">
        <f t="shared" si="8"/>
        <v>613</v>
      </c>
      <c r="J17" s="86">
        <f t="shared" si="9"/>
        <v>211247</v>
      </c>
      <c r="K17" s="85"/>
      <c r="L17" s="86">
        <f t="shared" si="0"/>
        <v>5040</v>
      </c>
      <c r="M17" s="86">
        <f t="shared" si="0"/>
        <v>23744</v>
      </c>
      <c r="N17" s="86">
        <f t="shared" si="0"/>
        <v>11628064</v>
      </c>
      <c r="O17" s="85"/>
      <c r="P17" s="87">
        <v>5498</v>
      </c>
      <c r="Q17" s="86">
        <f t="shared" si="10"/>
        <v>21490</v>
      </c>
      <c r="R17" s="86">
        <f t="shared" si="11"/>
        <v>10781805</v>
      </c>
      <c r="S17" s="56"/>
      <c r="T17" s="86">
        <v>0</v>
      </c>
      <c r="U17" s="86">
        <f t="shared" si="1"/>
        <v>171</v>
      </c>
      <c r="V17" s="86">
        <f t="shared" si="12"/>
        <v>262867</v>
      </c>
      <c r="W17" s="56"/>
      <c r="X17" s="86">
        <f t="shared" si="13"/>
        <v>5498</v>
      </c>
      <c r="Y17" s="86">
        <f t="shared" si="14"/>
        <v>21661</v>
      </c>
      <c r="Z17" s="86">
        <f t="shared" si="14"/>
        <v>11044672</v>
      </c>
      <c r="AA17" s="56"/>
      <c r="AB17" s="86">
        <f t="shared" si="2"/>
        <v>-2083</v>
      </c>
      <c r="AC17" s="86">
        <f t="shared" si="3"/>
        <v>-8.772742587601078</v>
      </c>
      <c r="AD17" s="86">
        <f t="shared" si="4"/>
        <v>-583392</v>
      </c>
      <c r="AE17" s="86">
        <f t="shared" si="5"/>
        <v>-5.017103449035024</v>
      </c>
      <c r="AF17" s="88"/>
      <c r="AG17" s="89"/>
    </row>
    <row r="18" spans="2:33" s="83" customFormat="1" ht="27.75" customHeight="1">
      <c r="B18" s="84">
        <v>42345</v>
      </c>
      <c r="C18" s="85"/>
      <c r="D18" s="86">
        <v>6344</v>
      </c>
      <c r="E18" s="86">
        <f t="shared" si="6"/>
        <v>29475</v>
      </c>
      <c r="F18" s="86">
        <f t="shared" si="7"/>
        <v>11423161</v>
      </c>
      <c r="G18" s="85"/>
      <c r="H18" s="86">
        <v>0</v>
      </c>
      <c r="I18" s="86">
        <f t="shared" si="8"/>
        <v>613</v>
      </c>
      <c r="J18" s="86">
        <f t="shared" si="9"/>
        <v>211247</v>
      </c>
      <c r="K18" s="85"/>
      <c r="L18" s="86">
        <f t="shared" si="0"/>
        <v>6344</v>
      </c>
      <c r="M18" s="86">
        <f t="shared" si="0"/>
        <v>30088</v>
      </c>
      <c r="N18" s="86">
        <f t="shared" si="0"/>
        <v>11634408</v>
      </c>
      <c r="O18" s="85"/>
      <c r="P18" s="87">
        <v>1919</v>
      </c>
      <c r="Q18" s="86">
        <f t="shared" si="10"/>
        <v>23409</v>
      </c>
      <c r="R18" s="86">
        <f t="shared" si="11"/>
        <v>10783724</v>
      </c>
      <c r="S18" s="56"/>
      <c r="T18" s="86">
        <v>0</v>
      </c>
      <c r="U18" s="86">
        <f t="shared" si="1"/>
        <v>171</v>
      </c>
      <c r="V18" s="86">
        <f t="shared" si="12"/>
        <v>262867</v>
      </c>
      <c r="W18" s="56"/>
      <c r="X18" s="86">
        <f t="shared" si="13"/>
        <v>1919</v>
      </c>
      <c r="Y18" s="86">
        <f t="shared" si="14"/>
        <v>23580</v>
      </c>
      <c r="Z18" s="86">
        <f t="shared" si="14"/>
        <v>11046591</v>
      </c>
      <c r="AA18" s="56"/>
      <c r="AB18" s="86">
        <f t="shared" si="2"/>
        <v>-6508</v>
      </c>
      <c r="AC18" s="86">
        <f t="shared" si="3"/>
        <v>-21.629885668705132</v>
      </c>
      <c r="AD18" s="86">
        <f t="shared" si="4"/>
        <v>-587817</v>
      </c>
      <c r="AE18" s="86">
        <f t="shared" si="5"/>
        <v>-5.052401462970871</v>
      </c>
      <c r="AF18" s="88"/>
      <c r="AG18" s="88"/>
    </row>
    <row r="19" spans="2:33" s="83" customFormat="1" ht="27.75" customHeight="1">
      <c r="B19" s="84">
        <v>42346</v>
      </c>
      <c r="C19" s="85"/>
      <c r="D19" s="86">
        <v>2041</v>
      </c>
      <c r="E19" s="86">
        <f t="shared" si="6"/>
        <v>31516</v>
      </c>
      <c r="F19" s="86">
        <f t="shared" si="7"/>
        <v>11425202</v>
      </c>
      <c r="G19" s="85"/>
      <c r="H19" s="86">
        <v>0</v>
      </c>
      <c r="I19" s="86">
        <f t="shared" si="8"/>
        <v>613</v>
      </c>
      <c r="J19" s="86">
        <f t="shared" si="9"/>
        <v>211247</v>
      </c>
      <c r="K19" s="85"/>
      <c r="L19" s="86">
        <f t="shared" si="0"/>
        <v>2041</v>
      </c>
      <c r="M19" s="86">
        <f t="shared" si="0"/>
        <v>32129</v>
      </c>
      <c r="N19" s="86">
        <f t="shared" si="0"/>
        <v>11636449</v>
      </c>
      <c r="O19" s="85"/>
      <c r="P19" s="87">
        <v>2768</v>
      </c>
      <c r="Q19" s="86">
        <f t="shared" si="10"/>
        <v>26177</v>
      </c>
      <c r="R19" s="86">
        <f t="shared" si="11"/>
        <v>10786492</v>
      </c>
      <c r="S19" s="56"/>
      <c r="T19" s="86">
        <v>345</v>
      </c>
      <c r="U19" s="86">
        <f t="shared" si="1"/>
        <v>516</v>
      </c>
      <c r="V19" s="86">
        <f t="shared" si="12"/>
        <v>263212</v>
      </c>
      <c r="W19" s="56"/>
      <c r="X19" s="86">
        <f t="shared" si="13"/>
        <v>3113</v>
      </c>
      <c r="Y19" s="86">
        <f t="shared" si="14"/>
        <v>26693</v>
      </c>
      <c r="Z19" s="86">
        <f t="shared" si="14"/>
        <v>11049704</v>
      </c>
      <c r="AA19" s="56"/>
      <c r="AB19" s="86">
        <f t="shared" si="2"/>
        <v>-5436</v>
      </c>
      <c r="AC19" s="86">
        <f t="shared" si="3"/>
        <v>-16.919294095676804</v>
      </c>
      <c r="AD19" s="86">
        <f t="shared" si="4"/>
        <v>-586745</v>
      </c>
      <c r="AE19" s="86">
        <f t="shared" si="5"/>
        <v>-5.042302853731409</v>
      </c>
      <c r="AF19" s="88"/>
      <c r="AG19" s="88"/>
    </row>
    <row r="20" spans="2:33" s="83" customFormat="1" ht="27.75" customHeight="1">
      <c r="B20" s="84">
        <v>42347</v>
      </c>
      <c r="C20" s="85"/>
      <c r="D20" s="86">
        <v>3177</v>
      </c>
      <c r="E20" s="86">
        <f t="shared" si="6"/>
        <v>34693</v>
      </c>
      <c r="F20" s="86">
        <f t="shared" si="7"/>
        <v>11428379</v>
      </c>
      <c r="G20" s="85"/>
      <c r="H20" s="86">
        <v>0</v>
      </c>
      <c r="I20" s="86">
        <f t="shared" si="8"/>
        <v>613</v>
      </c>
      <c r="J20" s="86">
        <f t="shared" si="9"/>
        <v>211247</v>
      </c>
      <c r="K20" s="85"/>
      <c r="L20" s="86">
        <f t="shared" si="0"/>
        <v>3177</v>
      </c>
      <c r="M20" s="86">
        <f t="shared" si="0"/>
        <v>35306</v>
      </c>
      <c r="N20" s="86">
        <f t="shared" si="0"/>
        <v>11639626</v>
      </c>
      <c r="O20" s="85"/>
      <c r="P20" s="87">
        <v>2548</v>
      </c>
      <c r="Q20" s="86">
        <f t="shared" si="10"/>
        <v>28725</v>
      </c>
      <c r="R20" s="86">
        <f t="shared" si="11"/>
        <v>10789040</v>
      </c>
      <c r="S20" s="56"/>
      <c r="T20" s="86">
        <v>1</v>
      </c>
      <c r="U20" s="86">
        <f t="shared" si="1"/>
        <v>517</v>
      </c>
      <c r="V20" s="86">
        <f t="shared" si="12"/>
        <v>263213</v>
      </c>
      <c r="W20" s="56"/>
      <c r="X20" s="86">
        <f t="shared" si="13"/>
        <v>2549</v>
      </c>
      <c r="Y20" s="86">
        <f t="shared" si="14"/>
        <v>29242</v>
      </c>
      <c r="Z20" s="86">
        <f t="shared" si="14"/>
        <v>11052253</v>
      </c>
      <c r="AA20" s="56"/>
      <c r="AB20" s="86">
        <f t="shared" si="2"/>
        <v>-6064</v>
      </c>
      <c r="AC20" s="86">
        <f t="shared" si="3"/>
        <v>-17.175550897864387</v>
      </c>
      <c r="AD20" s="86">
        <f t="shared" si="4"/>
        <v>-587373</v>
      </c>
      <c r="AE20" s="86">
        <f t="shared" si="5"/>
        <v>-5.0463219350862305</v>
      </c>
      <c r="AF20" s="88"/>
      <c r="AG20" s="88"/>
    </row>
    <row r="21" spans="2:33" s="83" customFormat="1" ht="27.75" customHeight="1">
      <c r="B21" s="84">
        <v>42348</v>
      </c>
      <c r="C21" s="85"/>
      <c r="D21" s="86">
        <v>3067</v>
      </c>
      <c r="E21" s="86">
        <f t="shared" si="6"/>
        <v>37760</v>
      </c>
      <c r="F21" s="86">
        <f t="shared" si="7"/>
        <v>11431446</v>
      </c>
      <c r="G21" s="85"/>
      <c r="H21" s="86">
        <v>0</v>
      </c>
      <c r="I21" s="86">
        <f t="shared" si="8"/>
        <v>613</v>
      </c>
      <c r="J21" s="86">
        <f t="shared" si="9"/>
        <v>211247</v>
      </c>
      <c r="K21" s="85"/>
      <c r="L21" s="86">
        <f t="shared" si="0"/>
        <v>3067</v>
      </c>
      <c r="M21" s="86">
        <f t="shared" si="0"/>
        <v>38373</v>
      </c>
      <c r="N21" s="86">
        <f t="shared" si="0"/>
        <v>11642693</v>
      </c>
      <c r="O21" s="85"/>
      <c r="P21" s="87">
        <v>2063</v>
      </c>
      <c r="Q21" s="86">
        <f t="shared" si="10"/>
        <v>30788</v>
      </c>
      <c r="R21" s="86">
        <f t="shared" si="11"/>
        <v>10791103</v>
      </c>
      <c r="S21" s="56"/>
      <c r="T21" s="86">
        <v>0</v>
      </c>
      <c r="U21" s="86">
        <f t="shared" si="1"/>
        <v>517</v>
      </c>
      <c r="V21" s="86">
        <f t="shared" si="12"/>
        <v>263213</v>
      </c>
      <c r="W21" s="56"/>
      <c r="X21" s="86">
        <f t="shared" si="13"/>
        <v>2063</v>
      </c>
      <c r="Y21" s="86">
        <f t="shared" si="14"/>
        <v>31305</v>
      </c>
      <c r="Z21" s="86">
        <f t="shared" si="14"/>
        <v>11054316</v>
      </c>
      <c r="AA21" s="56"/>
      <c r="AB21" s="86">
        <f t="shared" si="2"/>
        <v>-7068</v>
      </c>
      <c r="AC21" s="86">
        <f t="shared" si="3"/>
        <v>-18.41920100070362</v>
      </c>
      <c r="AD21" s="86">
        <f t="shared" si="4"/>
        <v>-588377</v>
      </c>
      <c r="AE21" s="86">
        <f t="shared" si="5"/>
        <v>-5.05361603196099</v>
      </c>
      <c r="AF21" s="88"/>
      <c r="AG21" s="88"/>
    </row>
    <row r="22" spans="2:33" s="83" customFormat="1" ht="27.75" customHeight="1">
      <c r="B22" s="84">
        <v>42349</v>
      </c>
      <c r="C22" s="85"/>
      <c r="D22" s="86">
        <v>3305</v>
      </c>
      <c r="E22" s="86">
        <f t="shared" si="6"/>
        <v>41065</v>
      </c>
      <c r="F22" s="86">
        <f t="shared" si="7"/>
        <v>11434751</v>
      </c>
      <c r="G22" s="85"/>
      <c r="H22" s="86">
        <v>329</v>
      </c>
      <c r="I22" s="86">
        <f t="shared" si="8"/>
        <v>942</v>
      </c>
      <c r="J22" s="86">
        <f t="shared" si="9"/>
        <v>211576</v>
      </c>
      <c r="K22" s="85"/>
      <c r="L22" s="86">
        <f t="shared" si="0"/>
        <v>3634</v>
      </c>
      <c r="M22" s="86">
        <f t="shared" si="0"/>
        <v>42007</v>
      </c>
      <c r="N22" s="86">
        <f t="shared" si="0"/>
        <v>11646327</v>
      </c>
      <c r="O22" s="85"/>
      <c r="P22" s="87">
        <v>3646</v>
      </c>
      <c r="Q22" s="86">
        <f t="shared" si="10"/>
        <v>34434</v>
      </c>
      <c r="R22" s="86">
        <f t="shared" si="11"/>
        <v>10794749</v>
      </c>
      <c r="S22" s="56"/>
      <c r="T22" s="86">
        <v>1</v>
      </c>
      <c r="U22" s="86">
        <f t="shared" si="1"/>
        <v>518</v>
      </c>
      <c r="V22" s="86">
        <f t="shared" si="12"/>
        <v>263214</v>
      </c>
      <c r="W22" s="56"/>
      <c r="X22" s="86">
        <f t="shared" si="13"/>
        <v>3647</v>
      </c>
      <c r="Y22" s="86">
        <f t="shared" si="14"/>
        <v>34952</v>
      </c>
      <c r="Z22" s="86">
        <f t="shared" si="14"/>
        <v>11057963</v>
      </c>
      <c r="AA22" s="56"/>
      <c r="AB22" s="86">
        <f t="shared" si="2"/>
        <v>-7055</v>
      </c>
      <c r="AC22" s="86">
        <f t="shared" si="3"/>
        <v>-16.79481991096722</v>
      </c>
      <c r="AD22" s="86">
        <f t="shared" si="4"/>
        <v>-588364</v>
      </c>
      <c r="AE22" s="86">
        <f t="shared" si="5"/>
        <v>-5.051927530456598</v>
      </c>
      <c r="AF22" s="88"/>
      <c r="AG22" s="88"/>
    </row>
    <row r="23" spans="2:33" s="83" customFormat="1" ht="27.75" customHeight="1">
      <c r="B23" s="84">
        <v>42350</v>
      </c>
      <c r="C23" s="85"/>
      <c r="D23" s="86">
        <v>5093</v>
      </c>
      <c r="E23" s="86">
        <f t="shared" si="6"/>
        <v>46158</v>
      </c>
      <c r="F23" s="86">
        <f t="shared" si="7"/>
        <v>11439844</v>
      </c>
      <c r="G23" s="85"/>
      <c r="H23" s="86">
        <v>0</v>
      </c>
      <c r="I23" s="86">
        <f t="shared" si="8"/>
        <v>942</v>
      </c>
      <c r="J23" s="86">
        <f t="shared" si="9"/>
        <v>211576</v>
      </c>
      <c r="K23" s="85"/>
      <c r="L23" s="86">
        <f t="shared" si="0"/>
        <v>5093</v>
      </c>
      <c r="M23" s="86">
        <f t="shared" si="0"/>
        <v>47100</v>
      </c>
      <c r="N23" s="86">
        <f t="shared" si="0"/>
        <v>11651420</v>
      </c>
      <c r="O23" s="85"/>
      <c r="P23" s="87">
        <v>2856</v>
      </c>
      <c r="Q23" s="86">
        <f t="shared" si="10"/>
        <v>37290</v>
      </c>
      <c r="R23" s="86">
        <f t="shared" si="11"/>
        <v>10797605</v>
      </c>
      <c r="S23" s="56"/>
      <c r="T23" s="86">
        <v>0</v>
      </c>
      <c r="U23" s="86">
        <f t="shared" si="1"/>
        <v>518</v>
      </c>
      <c r="V23" s="86">
        <f t="shared" si="12"/>
        <v>263214</v>
      </c>
      <c r="W23" s="56"/>
      <c r="X23" s="86">
        <f t="shared" si="13"/>
        <v>2856</v>
      </c>
      <c r="Y23" s="86">
        <f t="shared" si="14"/>
        <v>37808</v>
      </c>
      <c r="Z23" s="86">
        <f t="shared" si="14"/>
        <v>11060819</v>
      </c>
      <c r="AA23" s="56"/>
      <c r="AB23" s="86">
        <f t="shared" si="2"/>
        <v>-9292</v>
      </c>
      <c r="AC23" s="86">
        <f t="shared" si="3"/>
        <v>-19.72823779193206</v>
      </c>
      <c r="AD23" s="86">
        <f t="shared" si="4"/>
        <v>-590601</v>
      </c>
      <c r="AE23" s="86">
        <f t="shared" si="5"/>
        <v>-5.068918638243235</v>
      </c>
      <c r="AF23" s="88"/>
      <c r="AG23" s="88"/>
    </row>
    <row r="24" spans="2:33" s="83" customFormat="1" ht="27.75" customHeight="1">
      <c r="B24" s="84">
        <v>42351</v>
      </c>
      <c r="C24" s="85"/>
      <c r="D24" s="86">
        <v>4893</v>
      </c>
      <c r="E24" s="86">
        <f t="shared" si="6"/>
        <v>51051</v>
      </c>
      <c r="F24" s="86">
        <f t="shared" si="7"/>
        <v>11444737</v>
      </c>
      <c r="G24" s="85"/>
      <c r="H24" s="86">
        <v>93</v>
      </c>
      <c r="I24" s="86">
        <f t="shared" si="8"/>
        <v>1035</v>
      </c>
      <c r="J24" s="86">
        <f t="shared" si="9"/>
        <v>211669</v>
      </c>
      <c r="K24" s="85"/>
      <c r="L24" s="86">
        <f t="shared" si="0"/>
        <v>4986</v>
      </c>
      <c r="M24" s="86">
        <f t="shared" si="0"/>
        <v>52086</v>
      </c>
      <c r="N24" s="86">
        <f t="shared" si="0"/>
        <v>11656406</v>
      </c>
      <c r="O24" s="85"/>
      <c r="P24" s="87">
        <v>4627</v>
      </c>
      <c r="Q24" s="86">
        <f t="shared" si="10"/>
        <v>41917</v>
      </c>
      <c r="R24" s="86">
        <f t="shared" si="11"/>
        <v>10802232</v>
      </c>
      <c r="S24" s="56"/>
      <c r="T24" s="86">
        <v>0</v>
      </c>
      <c r="U24" s="86">
        <f t="shared" si="1"/>
        <v>518</v>
      </c>
      <c r="V24" s="86">
        <f t="shared" si="12"/>
        <v>263214</v>
      </c>
      <c r="W24" s="56"/>
      <c r="X24" s="86">
        <f t="shared" si="13"/>
        <v>4627</v>
      </c>
      <c r="Y24" s="86">
        <f t="shared" si="14"/>
        <v>42435</v>
      </c>
      <c r="Z24" s="86">
        <f t="shared" si="14"/>
        <v>11065446</v>
      </c>
      <c r="AA24" s="56"/>
      <c r="AB24" s="86">
        <f t="shared" si="2"/>
        <v>-9651</v>
      </c>
      <c r="AC24" s="86">
        <f t="shared" si="3"/>
        <v>-18.528971316668585</v>
      </c>
      <c r="AD24" s="86">
        <f t="shared" si="4"/>
        <v>-590960</v>
      </c>
      <c r="AE24" s="86">
        <f t="shared" si="5"/>
        <v>-5.069830271869391</v>
      </c>
      <c r="AF24" s="88"/>
      <c r="AG24" s="88"/>
    </row>
    <row r="25" spans="2:33" s="83" customFormat="1" ht="27.75" customHeight="1">
      <c r="B25" s="84">
        <v>42352</v>
      </c>
      <c r="C25" s="85"/>
      <c r="D25" s="86">
        <v>6499</v>
      </c>
      <c r="E25" s="86">
        <f t="shared" si="6"/>
        <v>57550</v>
      </c>
      <c r="F25" s="86">
        <f t="shared" si="7"/>
        <v>11451236</v>
      </c>
      <c r="G25" s="85"/>
      <c r="H25" s="86">
        <v>0</v>
      </c>
      <c r="I25" s="86">
        <f t="shared" si="8"/>
        <v>1035</v>
      </c>
      <c r="J25" s="86">
        <f t="shared" si="9"/>
        <v>211669</v>
      </c>
      <c r="K25" s="85"/>
      <c r="L25" s="86">
        <f t="shared" si="0"/>
        <v>6499</v>
      </c>
      <c r="M25" s="86">
        <f t="shared" si="0"/>
        <v>58585</v>
      </c>
      <c r="N25" s="86">
        <f t="shared" si="0"/>
        <v>11662905</v>
      </c>
      <c r="O25" s="85"/>
      <c r="P25" s="87">
        <v>1358</v>
      </c>
      <c r="Q25" s="86">
        <f t="shared" si="10"/>
        <v>43275</v>
      </c>
      <c r="R25" s="86">
        <f t="shared" si="11"/>
        <v>10803590</v>
      </c>
      <c r="S25" s="56"/>
      <c r="T25" s="86">
        <v>0</v>
      </c>
      <c r="U25" s="86">
        <f t="shared" si="1"/>
        <v>518</v>
      </c>
      <c r="V25" s="86">
        <f t="shared" si="12"/>
        <v>263214</v>
      </c>
      <c r="W25" s="56"/>
      <c r="X25" s="86">
        <f t="shared" si="13"/>
        <v>1358</v>
      </c>
      <c r="Y25" s="86">
        <f t="shared" si="14"/>
        <v>43793</v>
      </c>
      <c r="Z25" s="86">
        <f t="shared" si="14"/>
        <v>11066804</v>
      </c>
      <c r="AA25" s="56"/>
      <c r="AB25" s="86">
        <f t="shared" si="2"/>
        <v>-14792</v>
      </c>
      <c r="AC25" s="86">
        <f t="shared" si="3"/>
        <v>-25.248783818383547</v>
      </c>
      <c r="AD25" s="86">
        <f t="shared" si="4"/>
        <v>-596101</v>
      </c>
      <c r="AE25" s="86">
        <f t="shared" si="5"/>
        <v>-5.111085102725264</v>
      </c>
      <c r="AF25" s="88"/>
      <c r="AG25" s="88"/>
    </row>
    <row r="26" spans="2:33" s="83" customFormat="1" ht="27.75" customHeight="1">
      <c r="B26" s="84">
        <v>42353</v>
      </c>
      <c r="C26" s="85"/>
      <c r="D26" s="86">
        <v>2823</v>
      </c>
      <c r="E26" s="86">
        <f t="shared" si="6"/>
        <v>60373</v>
      </c>
      <c r="F26" s="86">
        <f t="shared" si="7"/>
        <v>11454059</v>
      </c>
      <c r="G26" s="85"/>
      <c r="H26" s="86">
        <v>0</v>
      </c>
      <c r="I26" s="86">
        <f t="shared" si="8"/>
        <v>1035</v>
      </c>
      <c r="J26" s="86">
        <f t="shared" si="9"/>
        <v>211669</v>
      </c>
      <c r="K26" s="85"/>
      <c r="L26" s="86">
        <f t="shared" si="0"/>
        <v>2823</v>
      </c>
      <c r="M26" s="86">
        <f t="shared" si="0"/>
        <v>61408</v>
      </c>
      <c r="N26" s="86">
        <f t="shared" si="0"/>
        <v>11665728</v>
      </c>
      <c r="O26" s="85"/>
      <c r="P26" s="87">
        <v>2765</v>
      </c>
      <c r="Q26" s="86">
        <f t="shared" si="10"/>
        <v>46040</v>
      </c>
      <c r="R26" s="86">
        <f t="shared" si="11"/>
        <v>10806355</v>
      </c>
      <c r="S26" s="56"/>
      <c r="T26" s="86">
        <v>278</v>
      </c>
      <c r="U26" s="86">
        <f t="shared" si="1"/>
        <v>796</v>
      </c>
      <c r="V26" s="86">
        <f t="shared" si="12"/>
        <v>263492</v>
      </c>
      <c r="W26" s="56"/>
      <c r="X26" s="86">
        <f t="shared" si="13"/>
        <v>3043</v>
      </c>
      <c r="Y26" s="86">
        <f t="shared" si="14"/>
        <v>46836</v>
      </c>
      <c r="Z26" s="86">
        <f t="shared" si="14"/>
        <v>11069847</v>
      </c>
      <c r="AA26" s="56"/>
      <c r="AB26" s="86">
        <f t="shared" si="2"/>
        <v>-14572</v>
      </c>
      <c r="AC26" s="86">
        <f t="shared" si="3"/>
        <v>-23.729807191245442</v>
      </c>
      <c r="AD26" s="86">
        <f t="shared" si="4"/>
        <v>-595881</v>
      </c>
      <c r="AE26" s="86">
        <f t="shared" si="5"/>
        <v>-5.1079624006320055</v>
      </c>
      <c r="AF26" s="88"/>
      <c r="AG26" s="89"/>
    </row>
    <row r="27" spans="2:33" s="83" customFormat="1" ht="27.75" customHeight="1">
      <c r="B27" s="84">
        <v>42354</v>
      </c>
      <c r="C27" s="85"/>
      <c r="D27" s="86">
        <v>3205</v>
      </c>
      <c r="E27" s="86">
        <f t="shared" si="6"/>
        <v>63578</v>
      </c>
      <c r="F27" s="86">
        <f t="shared" si="7"/>
        <v>11457264</v>
      </c>
      <c r="G27" s="85"/>
      <c r="H27" s="86">
        <v>298</v>
      </c>
      <c r="I27" s="86">
        <f t="shared" si="8"/>
        <v>1333</v>
      </c>
      <c r="J27" s="86">
        <f t="shared" si="9"/>
        <v>211967</v>
      </c>
      <c r="K27" s="85"/>
      <c r="L27" s="86">
        <f t="shared" si="0"/>
        <v>3503</v>
      </c>
      <c r="M27" s="86">
        <f t="shared" si="0"/>
        <v>64911</v>
      </c>
      <c r="N27" s="86">
        <f t="shared" si="0"/>
        <v>11669231</v>
      </c>
      <c r="O27" s="85"/>
      <c r="P27" s="87">
        <v>2542</v>
      </c>
      <c r="Q27" s="86">
        <f t="shared" si="10"/>
        <v>48582</v>
      </c>
      <c r="R27" s="86">
        <f t="shared" si="11"/>
        <v>10808897</v>
      </c>
      <c r="S27" s="56"/>
      <c r="T27" s="86">
        <v>0</v>
      </c>
      <c r="U27" s="86">
        <f t="shared" si="1"/>
        <v>796</v>
      </c>
      <c r="V27" s="86">
        <f t="shared" si="12"/>
        <v>263492</v>
      </c>
      <c r="W27" s="56"/>
      <c r="X27" s="86">
        <f t="shared" si="13"/>
        <v>2542</v>
      </c>
      <c r="Y27" s="86">
        <f t="shared" si="14"/>
        <v>49378</v>
      </c>
      <c r="Z27" s="86">
        <f t="shared" si="14"/>
        <v>11072389</v>
      </c>
      <c r="AA27" s="56"/>
      <c r="AB27" s="86">
        <f t="shared" si="2"/>
        <v>-15533</v>
      </c>
      <c r="AC27" s="86">
        <f t="shared" si="3"/>
        <v>-23.92968834249973</v>
      </c>
      <c r="AD27" s="86">
        <f t="shared" si="4"/>
        <v>-596842</v>
      </c>
      <c r="AE27" s="86">
        <f t="shared" si="5"/>
        <v>-5.114664368200441</v>
      </c>
      <c r="AF27" s="88"/>
      <c r="AG27" s="88"/>
    </row>
    <row r="28" spans="2:33" s="83" customFormat="1" ht="27.75" customHeight="1">
      <c r="B28" s="84">
        <v>42355</v>
      </c>
      <c r="C28" s="85"/>
      <c r="D28" s="86">
        <v>2496</v>
      </c>
      <c r="E28" s="86">
        <f t="shared" si="6"/>
        <v>66074</v>
      </c>
      <c r="F28" s="86">
        <f t="shared" si="7"/>
        <v>11459760</v>
      </c>
      <c r="G28" s="85"/>
      <c r="H28" s="86">
        <v>0</v>
      </c>
      <c r="I28" s="86">
        <f t="shared" si="8"/>
        <v>1333</v>
      </c>
      <c r="J28" s="86">
        <f t="shared" si="9"/>
        <v>211967</v>
      </c>
      <c r="K28" s="85"/>
      <c r="L28" s="86">
        <f t="shared" si="0"/>
        <v>2496</v>
      </c>
      <c r="M28" s="86">
        <f t="shared" si="0"/>
        <v>67407</v>
      </c>
      <c r="N28" s="86">
        <f t="shared" si="0"/>
        <v>11671727</v>
      </c>
      <c r="O28" s="85"/>
      <c r="P28" s="87">
        <v>2454</v>
      </c>
      <c r="Q28" s="86">
        <f t="shared" si="10"/>
        <v>51036</v>
      </c>
      <c r="R28" s="86">
        <f t="shared" si="11"/>
        <v>10811351</v>
      </c>
      <c r="S28" s="56"/>
      <c r="T28" s="86">
        <v>0</v>
      </c>
      <c r="U28" s="86">
        <f t="shared" si="1"/>
        <v>796</v>
      </c>
      <c r="V28" s="86">
        <f t="shared" si="12"/>
        <v>263492</v>
      </c>
      <c r="W28" s="56"/>
      <c r="X28" s="86">
        <f t="shared" si="13"/>
        <v>2454</v>
      </c>
      <c r="Y28" s="86">
        <f t="shared" si="14"/>
        <v>51832</v>
      </c>
      <c r="Z28" s="86">
        <f t="shared" si="14"/>
        <v>11074843</v>
      </c>
      <c r="AA28" s="56"/>
      <c r="AB28" s="86">
        <f t="shared" si="2"/>
        <v>-15575</v>
      </c>
      <c r="AC28" s="86">
        <f t="shared" si="3"/>
        <v>-23.105908881866867</v>
      </c>
      <c r="AD28" s="86">
        <f t="shared" si="4"/>
        <v>-596884</v>
      </c>
      <c r="AE28" s="86">
        <f t="shared" si="5"/>
        <v>-5.113930440628024</v>
      </c>
      <c r="AF28" s="88"/>
      <c r="AG28" s="88"/>
    </row>
    <row r="29" spans="2:33" s="83" customFormat="1" ht="27.75" customHeight="1">
      <c r="B29" s="84">
        <v>42356</v>
      </c>
      <c r="C29" s="85"/>
      <c r="D29" s="86">
        <v>2994</v>
      </c>
      <c r="E29" s="86">
        <f t="shared" si="6"/>
        <v>69068</v>
      </c>
      <c r="F29" s="86">
        <f t="shared" si="7"/>
        <v>11462754</v>
      </c>
      <c r="G29" s="85"/>
      <c r="H29" s="86">
        <v>504</v>
      </c>
      <c r="I29" s="86">
        <f t="shared" si="8"/>
        <v>1837</v>
      </c>
      <c r="J29" s="86">
        <f t="shared" si="9"/>
        <v>212471</v>
      </c>
      <c r="K29" s="85"/>
      <c r="L29" s="86">
        <f t="shared" si="0"/>
        <v>3498</v>
      </c>
      <c r="M29" s="86">
        <f t="shared" si="0"/>
        <v>70905</v>
      </c>
      <c r="N29" s="86">
        <f t="shared" si="0"/>
        <v>11675225</v>
      </c>
      <c r="O29" s="85"/>
      <c r="P29" s="87">
        <v>4403</v>
      </c>
      <c r="Q29" s="86">
        <f t="shared" si="10"/>
        <v>55439</v>
      </c>
      <c r="R29" s="86">
        <f t="shared" si="11"/>
        <v>10815754</v>
      </c>
      <c r="S29" s="56"/>
      <c r="T29" s="86">
        <v>0</v>
      </c>
      <c r="U29" s="86">
        <f t="shared" si="1"/>
        <v>796</v>
      </c>
      <c r="V29" s="86">
        <f t="shared" si="12"/>
        <v>263492</v>
      </c>
      <c r="W29" s="56"/>
      <c r="X29" s="86">
        <f t="shared" si="13"/>
        <v>4403</v>
      </c>
      <c r="Y29" s="86">
        <f t="shared" si="14"/>
        <v>56235</v>
      </c>
      <c r="Z29" s="86">
        <f t="shared" si="14"/>
        <v>11079246</v>
      </c>
      <c r="AA29" s="56"/>
      <c r="AB29" s="86">
        <f t="shared" si="2"/>
        <v>-14670</v>
      </c>
      <c r="AC29" s="86">
        <f t="shared" si="3"/>
        <v>-20.689655172413794</v>
      </c>
      <c r="AD29" s="86">
        <f t="shared" si="4"/>
        <v>-595979</v>
      </c>
      <c r="AE29" s="86">
        <f t="shared" si="5"/>
        <v>-5.104646805521949</v>
      </c>
      <c r="AF29" s="88"/>
      <c r="AG29" s="88"/>
    </row>
    <row r="30" spans="2:33" s="83" customFormat="1" ht="27.75" customHeight="1">
      <c r="B30" s="84">
        <v>42357</v>
      </c>
      <c r="C30" s="85"/>
      <c r="D30" s="86">
        <v>6017</v>
      </c>
      <c r="E30" s="86">
        <f t="shared" si="6"/>
        <v>75085</v>
      </c>
      <c r="F30" s="86">
        <f t="shared" si="7"/>
        <v>11468771</v>
      </c>
      <c r="G30" s="85"/>
      <c r="H30" s="86">
        <v>0</v>
      </c>
      <c r="I30" s="86">
        <f t="shared" si="8"/>
        <v>1837</v>
      </c>
      <c r="J30" s="86">
        <f t="shared" si="9"/>
        <v>212471</v>
      </c>
      <c r="K30" s="85"/>
      <c r="L30" s="86">
        <f t="shared" si="0"/>
        <v>6017</v>
      </c>
      <c r="M30" s="86">
        <f t="shared" si="0"/>
        <v>76922</v>
      </c>
      <c r="N30" s="86">
        <f t="shared" si="0"/>
        <v>11681242</v>
      </c>
      <c r="O30" s="85"/>
      <c r="P30" s="87">
        <v>6405</v>
      </c>
      <c r="Q30" s="86">
        <f t="shared" si="10"/>
        <v>61844</v>
      </c>
      <c r="R30" s="86">
        <f t="shared" si="11"/>
        <v>10822159</v>
      </c>
      <c r="S30" s="56"/>
      <c r="T30" s="86">
        <v>123</v>
      </c>
      <c r="U30" s="86">
        <f t="shared" si="1"/>
        <v>919</v>
      </c>
      <c r="V30" s="86">
        <f t="shared" si="12"/>
        <v>263615</v>
      </c>
      <c r="W30" s="56"/>
      <c r="X30" s="86">
        <f t="shared" si="13"/>
        <v>6528</v>
      </c>
      <c r="Y30" s="86">
        <f t="shared" si="14"/>
        <v>62763</v>
      </c>
      <c r="Z30" s="86">
        <f t="shared" si="14"/>
        <v>11085774</v>
      </c>
      <c r="AA30" s="56"/>
      <c r="AB30" s="86">
        <f t="shared" si="2"/>
        <v>-14159</v>
      </c>
      <c r="AC30" s="86">
        <f t="shared" si="3"/>
        <v>-18.406957697407762</v>
      </c>
      <c r="AD30" s="86">
        <f t="shared" si="4"/>
        <v>-595468</v>
      </c>
      <c r="AE30" s="86">
        <f t="shared" si="5"/>
        <v>-5.097642870509831</v>
      </c>
      <c r="AF30" s="88"/>
      <c r="AG30" s="88"/>
    </row>
    <row r="31" spans="2:33" s="83" customFormat="1" ht="27.75" customHeight="1">
      <c r="B31" s="84">
        <v>42358</v>
      </c>
      <c r="C31" s="85"/>
      <c r="D31" s="86">
        <v>8510</v>
      </c>
      <c r="E31" s="86">
        <f t="shared" si="6"/>
        <v>83595</v>
      </c>
      <c r="F31" s="86">
        <f t="shared" si="7"/>
        <v>11477281</v>
      </c>
      <c r="G31" s="85"/>
      <c r="H31" s="86">
        <v>286</v>
      </c>
      <c r="I31" s="86">
        <f t="shared" si="8"/>
        <v>2123</v>
      </c>
      <c r="J31" s="86">
        <f t="shared" si="9"/>
        <v>212757</v>
      </c>
      <c r="K31" s="85"/>
      <c r="L31" s="86">
        <f t="shared" si="0"/>
        <v>8796</v>
      </c>
      <c r="M31" s="86">
        <f t="shared" si="0"/>
        <v>85718</v>
      </c>
      <c r="N31" s="86">
        <f t="shared" si="0"/>
        <v>11690038</v>
      </c>
      <c r="O31" s="85"/>
      <c r="P31" s="87">
        <v>6813</v>
      </c>
      <c r="Q31" s="86">
        <f t="shared" si="10"/>
        <v>68657</v>
      </c>
      <c r="R31" s="86">
        <f t="shared" si="11"/>
        <v>10828972</v>
      </c>
      <c r="S31" s="56"/>
      <c r="T31" s="86">
        <v>0</v>
      </c>
      <c r="U31" s="86">
        <f t="shared" si="1"/>
        <v>919</v>
      </c>
      <c r="V31" s="86">
        <f t="shared" si="12"/>
        <v>263615</v>
      </c>
      <c r="W31" s="56"/>
      <c r="X31" s="86">
        <f t="shared" si="13"/>
        <v>6813</v>
      </c>
      <c r="Y31" s="86">
        <f aca="true" t="shared" si="15" ref="Y31:Z42">IF(Q31="","",(U31+Q31))</f>
        <v>69576</v>
      </c>
      <c r="Z31" s="86">
        <f t="shared" si="15"/>
        <v>11092587</v>
      </c>
      <c r="AA31" s="56"/>
      <c r="AB31" s="86">
        <f t="shared" si="2"/>
        <v>-16142</v>
      </c>
      <c r="AC31" s="86">
        <f t="shared" si="3"/>
        <v>-18.83151730091696</v>
      </c>
      <c r="AD31" s="86">
        <f t="shared" si="4"/>
        <v>-597451</v>
      </c>
      <c r="AE31" s="86">
        <f t="shared" si="5"/>
        <v>-5.110770384151018</v>
      </c>
      <c r="AF31" s="88"/>
      <c r="AG31" s="88"/>
    </row>
    <row r="32" spans="2:33" s="83" customFormat="1" ht="27.75" customHeight="1">
      <c r="B32" s="84">
        <v>42359</v>
      </c>
      <c r="C32" s="85"/>
      <c r="D32" s="86">
        <v>10415</v>
      </c>
      <c r="E32" s="86">
        <f t="shared" si="6"/>
        <v>94010</v>
      </c>
      <c r="F32" s="86">
        <f t="shared" si="7"/>
        <v>11487696</v>
      </c>
      <c r="G32" s="85"/>
      <c r="H32" s="86">
        <v>0</v>
      </c>
      <c r="I32" s="86">
        <f t="shared" si="8"/>
        <v>2123</v>
      </c>
      <c r="J32" s="86">
        <f t="shared" si="9"/>
        <v>212757</v>
      </c>
      <c r="K32" s="85"/>
      <c r="L32" s="86">
        <f t="shared" si="0"/>
        <v>10415</v>
      </c>
      <c r="M32" s="86">
        <f t="shared" si="0"/>
        <v>96133</v>
      </c>
      <c r="N32" s="86">
        <f t="shared" si="0"/>
        <v>11700453</v>
      </c>
      <c r="O32" s="85"/>
      <c r="P32" s="87">
        <v>3345</v>
      </c>
      <c r="Q32" s="86">
        <f t="shared" si="10"/>
        <v>72002</v>
      </c>
      <c r="R32" s="86">
        <f t="shared" si="11"/>
        <v>10832317</v>
      </c>
      <c r="S32" s="56"/>
      <c r="T32" s="86">
        <v>0</v>
      </c>
      <c r="U32" s="86">
        <f t="shared" si="1"/>
        <v>919</v>
      </c>
      <c r="V32" s="86">
        <f t="shared" si="12"/>
        <v>263615</v>
      </c>
      <c r="W32" s="56"/>
      <c r="X32" s="86">
        <f t="shared" si="13"/>
        <v>3345</v>
      </c>
      <c r="Y32" s="86">
        <f t="shared" si="15"/>
        <v>72921</v>
      </c>
      <c r="Z32" s="86">
        <f t="shared" si="15"/>
        <v>11095932</v>
      </c>
      <c r="AA32" s="56"/>
      <c r="AB32" s="86">
        <f t="shared" si="2"/>
        <v>-23212</v>
      </c>
      <c r="AC32" s="86">
        <f t="shared" si="3"/>
        <v>-24.145714790966682</v>
      </c>
      <c r="AD32" s="86">
        <f t="shared" si="4"/>
        <v>-604521</v>
      </c>
      <c r="AE32" s="86">
        <f t="shared" si="5"/>
        <v>-5.16664611190695</v>
      </c>
      <c r="AF32" s="88"/>
      <c r="AG32" s="88"/>
    </row>
    <row r="33" spans="2:33" s="83" customFormat="1" ht="27.75" customHeight="1">
      <c r="B33" s="84">
        <v>42360</v>
      </c>
      <c r="C33" s="85"/>
      <c r="D33" s="86">
        <v>3130</v>
      </c>
      <c r="E33" s="86">
        <f t="shared" si="6"/>
        <v>97140</v>
      </c>
      <c r="F33" s="86">
        <f t="shared" si="7"/>
        <v>11490826</v>
      </c>
      <c r="G33" s="85"/>
      <c r="H33" s="86">
        <v>0</v>
      </c>
      <c r="I33" s="86">
        <f t="shared" si="8"/>
        <v>2123</v>
      </c>
      <c r="J33" s="86">
        <f t="shared" si="9"/>
        <v>212757</v>
      </c>
      <c r="K33" s="85"/>
      <c r="L33" s="86">
        <f t="shared" si="0"/>
        <v>3130</v>
      </c>
      <c r="M33" s="86">
        <f t="shared" si="0"/>
        <v>99263</v>
      </c>
      <c r="N33" s="86">
        <f t="shared" si="0"/>
        <v>11703583</v>
      </c>
      <c r="O33" s="85"/>
      <c r="P33" s="87">
        <v>3887</v>
      </c>
      <c r="Q33" s="86">
        <f t="shared" si="10"/>
        <v>75889</v>
      </c>
      <c r="R33" s="86">
        <f t="shared" si="11"/>
        <v>10836204</v>
      </c>
      <c r="S33" s="56"/>
      <c r="T33" s="86">
        <v>417</v>
      </c>
      <c r="U33" s="86">
        <f t="shared" si="1"/>
        <v>1336</v>
      </c>
      <c r="V33" s="86">
        <f t="shared" si="12"/>
        <v>264032</v>
      </c>
      <c r="W33" s="56"/>
      <c r="X33" s="86">
        <f t="shared" si="13"/>
        <v>4304</v>
      </c>
      <c r="Y33" s="86">
        <f t="shared" si="15"/>
        <v>77225</v>
      </c>
      <c r="Z33" s="86">
        <f t="shared" si="15"/>
        <v>11100236</v>
      </c>
      <c r="AA33" s="56"/>
      <c r="AB33" s="86">
        <f t="shared" si="2"/>
        <v>-22038</v>
      </c>
      <c r="AC33" s="86">
        <f t="shared" si="3"/>
        <v>-22.20162598349838</v>
      </c>
      <c r="AD33" s="86">
        <f t="shared" si="4"/>
        <v>-603347</v>
      </c>
      <c r="AE33" s="86">
        <f t="shared" si="5"/>
        <v>-5.155233230712338</v>
      </c>
      <c r="AF33" s="88"/>
      <c r="AG33" s="88"/>
    </row>
    <row r="34" spans="2:33" s="83" customFormat="1" ht="27.75" customHeight="1">
      <c r="B34" s="84">
        <v>42361</v>
      </c>
      <c r="C34" s="85"/>
      <c r="D34" s="86">
        <v>3646</v>
      </c>
      <c r="E34" s="86">
        <f t="shared" si="6"/>
        <v>100786</v>
      </c>
      <c r="F34" s="86">
        <f t="shared" si="7"/>
        <v>11494472</v>
      </c>
      <c r="G34" s="85"/>
      <c r="H34" s="86">
        <v>424</v>
      </c>
      <c r="I34" s="86">
        <f t="shared" si="8"/>
        <v>2547</v>
      </c>
      <c r="J34" s="86">
        <f t="shared" si="9"/>
        <v>213181</v>
      </c>
      <c r="K34" s="85"/>
      <c r="L34" s="86">
        <f t="shared" si="0"/>
        <v>4070</v>
      </c>
      <c r="M34" s="86">
        <f t="shared" si="0"/>
        <v>103333</v>
      </c>
      <c r="N34" s="86">
        <f t="shared" si="0"/>
        <v>11707653</v>
      </c>
      <c r="O34" s="85"/>
      <c r="P34" s="87">
        <v>3054</v>
      </c>
      <c r="Q34" s="86">
        <f t="shared" si="10"/>
        <v>78943</v>
      </c>
      <c r="R34" s="86">
        <f t="shared" si="11"/>
        <v>10839258</v>
      </c>
      <c r="S34" s="56"/>
      <c r="T34" s="86">
        <v>0</v>
      </c>
      <c r="U34" s="86">
        <f t="shared" si="1"/>
        <v>1336</v>
      </c>
      <c r="V34" s="86">
        <f t="shared" si="12"/>
        <v>264032</v>
      </c>
      <c r="W34" s="56"/>
      <c r="X34" s="86">
        <f t="shared" si="13"/>
        <v>3054</v>
      </c>
      <c r="Y34" s="86">
        <f t="shared" si="15"/>
        <v>80279</v>
      </c>
      <c r="Z34" s="86">
        <f t="shared" si="15"/>
        <v>11103290</v>
      </c>
      <c r="AA34" s="56"/>
      <c r="AB34" s="86">
        <f t="shared" si="2"/>
        <v>-23054</v>
      </c>
      <c r="AC34" s="86">
        <f t="shared" si="3"/>
        <v>-22.310394549659836</v>
      </c>
      <c r="AD34" s="86">
        <f t="shared" si="4"/>
        <v>-604363</v>
      </c>
      <c r="AE34" s="86">
        <f t="shared" si="5"/>
        <v>-5.1621191711097</v>
      </c>
      <c r="AF34" s="88"/>
      <c r="AG34" s="88"/>
    </row>
    <row r="35" spans="2:33" s="83" customFormat="1" ht="27.75" customHeight="1">
      <c r="B35" s="84">
        <v>42362</v>
      </c>
      <c r="C35" s="85"/>
      <c r="D35" s="86">
        <v>2804</v>
      </c>
      <c r="E35" s="86">
        <f t="shared" si="6"/>
        <v>103590</v>
      </c>
      <c r="F35" s="86">
        <f t="shared" si="7"/>
        <v>11497276</v>
      </c>
      <c r="G35" s="85"/>
      <c r="H35" s="86">
        <v>0</v>
      </c>
      <c r="I35" s="86">
        <f t="shared" si="8"/>
        <v>2547</v>
      </c>
      <c r="J35" s="86">
        <f t="shared" si="9"/>
        <v>213181</v>
      </c>
      <c r="K35" s="85"/>
      <c r="L35" s="86">
        <f t="shared" si="0"/>
        <v>2804</v>
      </c>
      <c r="M35" s="86">
        <f t="shared" si="0"/>
        <v>106137</v>
      </c>
      <c r="N35" s="86">
        <f t="shared" si="0"/>
        <v>11710457</v>
      </c>
      <c r="O35" s="85"/>
      <c r="P35" s="87">
        <v>2868</v>
      </c>
      <c r="Q35" s="86">
        <f t="shared" si="10"/>
        <v>81811</v>
      </c>
      <c r="R35" s="86">
        <f t="shared" si="11"/>
        <v>10842126</v>
      </c>
      <c r="S35" s="56"/>
      <c r="T35" s="86">
        <v>0</v>
      </c>
      <c r="U35" s="86">
        <f t="shared" si="1"/>
        <v>1336</v>
      </c>
      <c r="V35" s="86">
        <f t="shared" si="12"/>
        <v>264032</v>
      </c>
      <c r="W35" s="56"/>
      <c r="X35" s="86">
        <f t="shared" si="13"/>
        <v>2868</v>
      </c>
      <c r="Y35" s="86">
        <f t="shared" si="15"/>
        <v>83147</v>
      </c>
      <c r="Z35" s="86">
        <f t="shared" si="15"/>
        <v>11106158</v>
      </c>
      <c r="AA35" s="56"/>
      <c r="AB35" s="86">
        <f t="shared" si="2"/>
        <v>-22990</v>
      </c>
      <c r="AC35" s="86">
        <f t="shared" si="3"/>
        <v>-21.66068383315903</v>
      </c>
      <c r="AD35" s="86">
        <f t="shared" si="4"/>
        <v>-604299</v>
      </c>
      <c r="AE35" s="86">
        <f t="shared" si="5"/>
        <v>-5.160336611969969</v>
      </c>
      <c r="AF35" s="88"/>
      <c r="AG35" s="88"/>
    </row>
    <row r="36" spans="2:33" s="83" customFormat="1" ht="27.75" customHeight="1">
      <c r="B36" s="84">
        <v>42363</v>
      </c>
      <c r="C36" s="85"/>
      <c r="D36" s="86">
        <v>3774</v>
      </c>
      <c r="E36" s="86">
        <f t="shared" si="6"/>
        <v>107364</v>
      </c>
      <c r="F36" s="86">
        <f t="shared" si="7"/>
        <v>11501050</v>
      </c>
      <c r="G36" s="85"/>
      <c r="H36" s="86">
        <v>575</v>
      </c>
      <c r="I36" s="86">
        <f t="shared" si="8"/>
        <v>3122</v>
      </c>
      <c r="J36" s="86">
        <f t="shared" si="9"/>
        <v>213756</v>
      </c>
      <c r="K36" s="85"/>
      <c r="L36" s="86">
        <f t="shared" si="0"/>
        <v>4349</v>
      </c>
      <c r="M36" s="86">
        <f t="shared" si="0"/>
        <v>110486</v>
      </c>
      <c r="N36" s="86">
        <f t="shared" si="0"/>
        <v>11714806</v>
      </c>
      <c r="O36" s="85"/>
      <c r="P36" s="87">
        <v>5529</v>
      </c>
      <c r="Q36" s="86">
        <f t="shared" si="10"/>
        <v>87340</v>
      </c>
      <c r="R36" s="86">
        <f t="shared" si="11"/>
        <v>10847655</v>
      </c>
      <c r="S36" s="56"/>
      <c r="T36" s="86">
        <v>0</v>
      </c>
      <c r="U36" s="86">
        <f t="shared" si="1"/>
        <v>1336</v>
      </c>
      <c r="V36" s="86">
        <f t="shared" si="12"/>
        <v>264032</v>
      </c>
      <c r="W36" s="56"/>
      <c r="X36" s="86">
        <f t="shared" si="13"/>
        <v>5529</v>
      </c>
      <c r="Y36" s="86">
        <f t="shared" si="15"/>
        <v>88676</v>
      </c>
      <c r="Z36" s="86">
        <f t="shared" si="15"/>
        <v>11111687</v>
      </c>
      <c r="AA36" s="56"/>
      <c r="AB36" s="86">
        <f t="shared" si="2"/>
        <v>-21810</v>
      </c>
      <c r="AC36" s="86">
        <f t="shared" si="3"/>
        <v>-19.740057563854243</v>
      </c>
      <c r="AD36" s="86">
        <f t="shared" si="4"/>
        <v>-603119</v>
      </c>
      <c r="AE36" s="86">
        <f t="shared" si="5"/>
        <v>-5.148348167267986</v>
      </c>
      <c r="AF36" s="88"/>
      <c r="AG36" s="88"/>
    </row>
    <row r="37" spans="2:33" s="83" customFormat="1" ht="27.75" customHeight="1">
      <c r="B37" s="84">
        <v>42364</v>
      </c>
      <c r="C37" s="85"/>
      <c r="D37" s="86">
        <v>6411</v>
      </c>
      <c r="E37" s="86">
        <f t="shared" si="6"/>
        <v>113775</v>
      </c>
      <c r="F37" s="86">
        <f t="shared" si="7"/>
        <v>11507461</v>
      </c>
      <c r="G37" s="85"/>
      <c r="H37" s="86">
        <v>0</v>
      </c>
      <c r="I37" s="86">
        <f t="shared" si="8"/>
        <v>3122</v>
      </c>
      <c r="J37" s="86">
        <f t="shared" si="9"/>
        <v>213756</v>
      </c>
      <c r="K37" s="85"/>
      <c r="L37" s="86">
        <f t="shared" si="0"/>
        <v>6411</v>
      </c>
      <c r="M37" s="86">
        <f t="shared" si="0"/>
        <v>116897</v>
      </c>
      <c r="N37" s="86">
        <f t="shared" si="0"/>
        <v>11721217</v>
      </c>
      <c r="O37" s="85"/>
      <c r="P37" s="87">
        <v>5939</v>
      </c>
      <c r="Q37" s="86">
        <f t="shared" si="10"/>
        <v>93279</v>
      </c>
      <c r="R37" s="86">
        <f t="shared" si="11"/>
        <v>10853594</v>
      </c>
      <c r="S37" s="56"/>
      <c r="T37" s="86">
        <v>105</v>
      </c>
      <c r="U37" s="86">
        <f t="shared" si="1"/>
        <v>1441</v>
      </c>
      <c r="V37" s="86">
        <f t="shared" si="12"/>
        <v>264137</v>
      </c>
      <c r="W37" s="56"/>
      <c r="X37" s="86">
        <f t="shared" si="13"/>
        <v>6044</v>
      </c>
      <c r="Y37" s="86">
        <f t="shared" si="15"/>
        <v>94720</v>
      </c>
      <c r="Z37" s="86">
        <f t="shared" si="15"/>
        <v>11117731</v>
      </c>
      <c r="AA37" s="56"/>
      <c r="AB37" s="86">
        <f t="shared" si="2"/>
        <v>-22177</v>
      </c>
      <c r="AC37" s="86">
        <f t="shared" si="3"/>
        <v>-18.97140217456393</v>
      </c>
      <c r="AD37" s="86">
        <f t="shared" si="4"/>
        <v>-603486</v>
      </c>
      <c r="AE37" s="86">
        <f t="shared" si="5"/>
        <v>-5.148663317128247</v>
      </c>
      <c r="AF37" s="88"/>
      <c r="AG37" s="88"/>
    </row>
    <row r="38" spans="2:33" s="83" customFormat="1" ht="27.75" customHeight="1">
      <c r="B38" s="84">
        <v>42365</v>
      </c>
      <c r="C38" s="85"/>
      <c r="D38" s="86">
        <v>7875</v>
      </c>
      <c r="E38" s="86">
        <f t="shared" si="6"/>
        <v>121650</v>
      </c>
      <c r="F38" s="86">
        <f t="shared" si="7"/>
        <v>11515336</v>
      </c>
      <c r="G38" s="85"/>
      <c r="H38" s="86">
        <v>251</v>
      </c>
      <c r="I38" s="86">
        <f t="shared" si="8"/>
        <v>3373</v>
      </c>
      <c r="J38" s="86">
        <f t="shared" si="9"/>
        <v>214007</v>
      </c>
      <c r="K38" s="85"/>
      <c r="L38" s="86">
        <f t="shared" si="0"/>
        <v>8126</v>
      </c>
      <c r="M38" s="86">
        <f t="shared" si="0"/>
        <v>125023</v>
      </c>
      <c r="N38" s="86">
        <f t="shared" si="0"/>
        <v>11729343</v>
      </c>
      <c r="O38" s="85"/>
      <c r="P38" s="87">
        <v>7837</v>
      </c>
      <c r="Q38" s="86">
        <f t="shared" si="10"/>
        <v>101116</v>
      </c>
      <c r="R38" s="86">
        <f t="shared" si="11"/>
        <v>10861431</v>
      </c>
      <c r="S38" s="56"/>
      <c r="T38" s="86">
        <v>0</v>
      </c>
      <c r="U38" s="86">
        <f t="shared" si="1"/>
        <v>1441</v>
      </c>
      <c r="V38" s="86">
        <f t="shared" si="12"/>
        <v>264137</v>
      </c>
      <c r="W38" s="56"/>
      <c r="X38" s="86">
        <f t="shared" si="13"/>
        <v>7837</v>
      </c>
      <c r="Y38" s="86">
        <f t="shared" si="15"/>
        <v>102557</v>
      </c>
      <c r="Z38" s="86">
        <f t="shared" si="15"/>
        <v>11125568</v>
      </c>
      <c r="AA38" s="56"/>
      <c r="AB38" s="86">
        <f t="shared" si="2"/>
        <v>-22466</v>
      </c>
      <c r="AC38" s="86">
        <f t="shared" si="3"/>
        <v>-17.969493613175175</v>
      </c>
      <c r="AD38" s="86">
        <f t="shared" si="4"/>
        <v>-603775</v>
      </c>
      <c r="AE38" s="86">
        <f t="shared" si="5"/>
        <v>-5.147560268294652</v>
      </c>
      <c r="AF38" s="88"/>
      <c r="AG38" s="88"/>
    </row>
    <row r="39" spans="2:33" s="83" customFormat="1" ht="27.75" customHeight="1">
      <c r="B39" s="84">
        <v>42366</v>
      </c>
      <c r="C39" s="85"/>
      <c r="D39" s="86">
        <v>9066</v>
      </c>
      <c r="E39" s="86">
        <f t="shared" si="6"/>
        <v>130716</v>
      </c>
      <c r="F39" s="86">
        <f t="shared" si="7"/>
        <v>11524402</v>
      </c>
      <c r="G39" s="85"/>
      <c r="H39" s="86">
        <v>92</v>
      </c>
      <c r="I39" s="86">
        <f t="shared" si="8"/>
        <v>3465</v>
      </c>
      <c r="J39" s="86">
        <f t="shared" si="9"/>
        <v>214099</v>
      </c>
      <c r="K39" s="85"/>
      <c r="L39" s="86">
        <f t="shared" si="0"/>
        <v>9158</v>
      </c>
      <c r="M39" s="86">
        <f t="shared" si="0"/>
        <v>134181</v>
      </c>
      <c r="N39" s="86">
        <f t="shared" si="0"/>
        <v>11738501</v>
      </c>
      <c r="O39" s="85"/>
      <c r="P39" s="87">
        <v>2833</v>
      </c>
      <c r="Q39" s="86">
        <f t="shared" si="10"/>
        <v>103949</v>
      </c>
      <c r="R39" s="86">
        <f t="shared" si="11"/>
        <v>10864264</v>
      </c>
      <c r="S39" s="56"/>
      <c r="T39" s="86">
        <v>0</v>
      </c>
      <c r="U39" s="86">
        <f t="shared" si="1"/>
        <v>1441</v>
      </c>
      <c r="V39" s="86">
        <f t="shared" si="12"/>
        <v>264137</v>
      </c>
      <c r="W39" s="56"/>
      <c r="X39" s="86">
        <f t="shared" si="13"/>
        <v>2833</v>
      </c>
      <c r="Y39" s="86">
        <f t="shared" si="15"/>
        <v>105390</v>
      </c>
      <c r="Z39" s="86">
        <f t="shared" si="15"/>
        <v>11128401</v>
      </c>
      <c r="AA39" s="56"/>
      <c r="AB39" s="86">
        <f t="shared" si="2"/>
        <v>-28791</v>
      </c>
      <c r="AC39" s="86">
        <f t="shared" si="3"/>
        <v>-21.456838151452143</v>
      </c>
      <c r="AD39" s="86">
        <f t="shared" si="4"/>
        <v>-610100</v>
      </c>
      <c r="AE39" s="86">
        <f t="shared" si="5"/>
        <v>-5.197426826474692</v>
      </c>
      <c r="AF39" s="88"/>
      <c r="AG39" s="88"/>
    </row>
    <row r="40" spans="2:33" s="83" customFormat="1" ht="27.75" customHeight="1">
      <c r="B40" s="84">
        <v>42367</v>
      </c>
      <c r="C40" s="85"/>
      <c r="D40" s="86">
        <v>4976</v>
      </c>
      <c r="E40" s="86">
        <f t="shared" si="6"/>
        <v>135692</v>
      </c>
      <c r="F40" s="86">
        <f t="shared" si="7"/>
        <v>11529378</v>
      </c>
      <c r="G40" s="85"/>
      <c r="H40" s="86">
        <v>158</v>
      </c>
      <c r="I40" s="86">
        <f t="shared" si="8"/>
        <v>3623</v>
      </c>
      <c r="J40" s="86">
        <f t="shared" si="9"/>
        <v>214257</v>
      </c>
      <c r="K40" s="85"/>
      <c r="L40" s="86">
        <f t="shared" si="0"/>
        <v>5134</v>
      </c>
      <c r="M40" s="86">
        <f t="shared" si="0"/>
        <v>139315</v>
      </c>
      <c r="N40" s="86">
        <f t="shared" si="0"/>
        <v>11743635</v>
      </c>
      <c r="O40" s="85"/>
      <c r="P40" s="87">
        <v>4121</v>
      </c>
      <c r="Q40" s="86">
        <f t="shared" si="10"/>
        <v>108070</v>
      </c>
      <c r="R40" s="86">
        <f t="shared" si="11"/>
        <v>10868385</v>
      </c>
      <c r="S40" s="56"/>
      <c r="T40" s="86">
        <v>403</v>
      </c>
      <c r="U40" s="86">
        <f t="shared" si="1"/>
        <v>1844</v>
      </c>
      <c r="V40" s="86">
        <f t="shared" si="12"/>
        <v>264540</v>
      </c>
      <c r="W40" s="56"/>
      <c r="X40" s="86">
        <f t="shared" si="13"/>
        <v>4524</v>
      </c>
      <c r="Y40" s="86">
        <f t="shared" si="15"/>
        <v>109914</v>
      </c>
      <c r="Z40" s="86">
        <f t="shared" si="15"/>
        <v>11132925</v>
      </c>
      <c r="AA40" s="56"/>
      <c r="AB40" s="86">
        <f t="shared" si="2"/>
        <v>-29401</v>
      </c>
      <c r="AC40" s="86">
        <f t="shared" si="3"/>
        <v>-21.103973010802857</v>
      </c>
      <c r="AD40" s="86">
        <f t="shared" si="4"/>
        <v>-610710</v>
      </c>
      <c r="AE40" s="86">
        <f t="shared" si="5"/>
        <v>-5.200348954987106</v>
      </c>
      <c r="AF40" s="88"/>
      <c r="AG40" s="88"/>
    </row>
    <row r="41" spans="2:33" s="83" customFormat="1" ht="27.75" customHeight="1">
      <c r="B41" s="84">
        <v>42368</v>
      </c>
      <c r="C41" s="85"/>
      <c r="D41" s="86">
        <v>6783</v>
      </c>
      <c r="E41" s="86">
        <f t="shared" si="6"/>
        <v>142475</v>
      </c>
      <c r="F41" s="86">
        <f t="shared" si="7"/>
        <v>11536161</v>
      </c>
      <c r="G41" s="85"/>
      <c r="H41" s="86">
        <v>347</v>
      </c>
      <c r="I41" s="86">
        <f t="shared" si="8"/>
        <v>3970</v>
      </c>
      <c r="J41" s="86">
        <f t="shared" si="9"/>
        <v>214604</v>
      </c>
      <c r="K41" s="85"/>
      <c r="L41" s="86">
        <f t="shared" si="0"/>
        <v>7130</v>
      </c>
      <c r="M41" s="86">
        <f t="shared" si="0"/>
        <v>146445</v>
      </c>
      <c r="N41" s="86">
        <f t="shared" si="0"/>
        <v>11750765</v>
      </c>
      <c r="O41" s="85"/>
      <c r="P41" s="87">
        <v>4202</v>
      </c>
      <c r="Q41" s="86">
        <f t="shared" si="10"/>
        <v>112272</v>
      </c>
      <c r="R41" s="86">
        <f t="shared" si="11"/>
        <v>10872587</v>
      </c>
      <c r="S41" s="56"/>
      <c r="T41" s="86">
        <v>0</v>
      </c>
      <c r="U41" s="86">
        <f t="shared" si="1"/>
        <v>1844</v>
      </c>
      <c r="V41" s="86">
        <f t="shared" si="12"/>
        <v>264540</v>
      </c>
      <c r="W41" s="56"/>
      <c r="X41" s="86">
        <f t="shared" si="13"/>
        <v>4202</v>
      </c>
      <c r="Y41" s="86">
        <f t="shared" si="15"/>
        <v>114116</v>
      </c>
      <c r="Z41" s="86">
        <f t="shared" si="15"/>
        <v>11137127</v>
      </c>
      <c r="AA41" s="56"/>
      <c r="AB41" s="86">
        <f t="shared" si="2"/>
        <v>-32329</v>
      </c>
      <c r="AC41" s="86">
        <f t="shared" si="3"/>
        <v>-22.07586465908703</v>
      </c>
      <c r="AD41" s="86">
        <f t="shared" si="4"/>
        <v>-613638</v>
      </c>
      <c r="AE41" s="86">
        <f t="shared" si="5"/>
        <v>-5.222111071066437</v>
      </c>
      <c r="AF41" s="88"/>
      <c r="AG41" s="88"/>
    </row>
    <row r="42" spans="2:33" s="83" customFormat="1" ht="27.75" customHeight="1">
      <c r="B42" s="84">
        <v>42369</v>
      </c>
      <c r="C42" s="85"/>
      <c r="D42" s="86">
        <v>3361</v>
      </c>
      <c r="E42" s="86">
        <f t="shared" si="6"/>
        <v>145836</v>
      </c>
      <c r="F42" s="86">
        <f t="shared" si="7"/>
        <v>11539522</v>
      </c>
      <c r="G42" s="85"/>
      <c r="H42" s="86">
        <v>0</v>
      </c>
      <c r="I42" s="86">
        <f t="shared" si="8"/>
        <v>3970</v>
      </c>
      <c r="J42" s="86">
        <f t="shared" si="9"/>
        <v>214604</v>
      </c>
      <c r="K42" s="85"/>
      <c r="L42" s="86">
        <f t="shared" si="0"/>
        <v>3361</v>
      </c>
      <c r="M42" s="86">
        <f t="shared" si="0"/>
        <v>149806</v>
      </c>
      <c r="N42" s="86">
        <f t="shared" si="0"/>
        <v>11754126</v>
      </c>
      <c r="O42" s="85"/>
      <c r="P42" s="87">
        <v>2877</v>
      </c>
      <c r="Q42" s="86">
        <f t="shared" si="10"/>
        <v>115149</v>
      </c>
      <c r="R42" s="86">
        <f t="shared" si="11"/>
        <v>10875464</v>
      </c>
      <c r="S42" s="56"/>
      <c r="T42" s="86">
        <v>0</v>
      </c>
      <c r="U42" s="86">
        <f t="shared" si="1"/>
        <v>1844</v>
      </c>
      <c r="V42" s="86">
        <f t="shared" si="12"/>
        <v>264540</v>
      </c>
      <c r="W42" s="56"/>
      <c r="X42" s="86">
        <f t="shared" si="13"/>
        <v>2877</v>
      </c>
      <c r="Y42" s="86">
        <f t="shared" si="15"/>
        <v>116993</v>
      </c>
      <c r="Z42" s="86">
        <f t="shared" si="15"/>
        <v>11140004</v>
      </c>
      <c r="AA42" s="56"/>
      <c r="AB42" s="86">
        <f t="shared" si="2"/>
        <v>-32813</v>
      </c>
      <c r="AC42" s="86">
        <f t="shared" si="3"/>
        <v>-21.90366206961003</v>
      </c>
      <c r="AD42" s="86">
        <f t="shared" si="4"/>
        <v>-614122</v>
      </c>
      <c r="AE42" s="86">
        <f t="shared" si="5"/>
        <v>-5.224735552434949</v>
      </c>
      <c r="AF42" s="88"/>
      <c r="AG42" s="89"/>
    </row>
    <row r="43" spans="2:33" s="83" customFormat="1" ht="39.75" customHeight="1">
      <c r="B43" s="90" t="s">
        <v>1</v>
      </c>
      <c r="C43" s="89"/>
      <c r="D43" s="91" t="s">
        <v>101</v>
      </c>
      <c r="E43" s="91"/>
      <c r="F43" s="92">
        <f>F42</f>
        <v>11539522</v>
      </c>
      <c r="G43" s="89"/>
      <c r="H43" s="91" t="s">
        <v>101</v>
      </c>
      <c r="I43" s="91"/>
      <c r="J43" s="92">
        <f>J42</f>
        <v>214604</v>
      </c>
      <c r="K43" s="89"/>
      <c r="L43" s="91" t="s">
        <v>101</v>
      </c>
      <c r="M43" s="91"/>
      <c r="N43" s="92">
        <f>N42</f>
        <v>11754126</v>
      </c>
      <c r="O43" s="89"/>
      <c r="P43" s="91" t="s">
        <v>102</v>
      </c>
      <c r="Q43" s="91"/>
      <c r="R43" s="92">
        <f>SUM(P12:P42)+P8</f>
        <v>10875464</v>
      </c>
      <c r="S43" s="88"/>
      <c r="T43" s="91" t="s">
        <v>102</v>
      </c>
      <c r="U43" s="91"/>
      <c r="V43" s="92">
        <f>SUM(T12:T42)+T8</f>
        <v>264540</v>
      </c>
      <c r="W43" s="88"/>
      <c r="X43" s="91" t="s">
        <v>102</v>
      </c>
      <c r="Y43" s="91"/>
      <c r="Z43" s="92">
        <f>SUM(X12:X42)+X8</f>
        <v>11140004</v>
      </c>
      <c r="AA43" s="88"/>
      <c r="AB43" s="93" t="s">
        <v>103</v>
      </c>
      <c r="AC43" s="93"/>
      <c r="AD43" s="93"/>
      <c r="AE43" s="93"/>
      <c r="AF43" s="88"/>
      <c r="AG43" s="88"/>
    </row>
    <row r="44" spans="2:33" s="83" customFormat="1" ht="49.5" customHeight="1">
      <c r="B44" s="94"/>
      <c r="C44" s="88"/>
      <c r="D44" s="92">
        <f>SUM(D12:D42)</f>
        <v>145836</v>
      </c>
      <c r="E44" s="92"/>
      <c r="F44" s="92"/>
      <c r="G44" s="88"/>
      <c r="H44" s="92">
        <f>SUM(H12:H42)</f>
        <v>3970</v>
      </c>
      <c r="I44" s="92"/>
      <c r="J44" s="92"/>
      <c r="K44" s="88"/>
      <c r="L44" s="92">
        <f>SUM(L12:L42)</f>
        <v>149806</v>
      </c>
      <c r="M44" s="92"/>
      <c r="N44" s="92"/>
      <c r="O44" s="88"/>
      <c r="P44" s="92">
        <f>SUM(P12:P42)</f>
        <v>115149</v>
      </c>
      <c r="Q44" s="92"/>
      <c r="R44" s="92"/>
      <c r="S44" s="88"/>
      <c r="T44" s="92">
        <f>SUM(T12:T42)</f>
        <v>1844</v>
      </c>
      <c r="U44" s="92"/>
      <c r="V44" s="92"/>
      <c r="W44" s="88"/>
      <c r="X44" s="92">
        <f>SUM(X12:X42)</f>
        <v>116993</v>
      </c>
      <c r="Y44" s="92"/>
      <c r="Z44" s="92"/>
      <c r="AA44" s="88"/>
      <c r="AB44" s="93"/>
      <c r="AC44" s="93"/>
      <c r="AD44" s="93"/>
      <c r="AE44" s="93"/>
      <c r="AF44" s="88"/>
      <c r="AG44" s="88"/>
    </row>
    <row r="45" ht="15" customHeight="1">
      <c r="D45" s="95"/>
    </row>
    <row r="47" ht="15" customHeight="1">
      <c r="T47" s="67"/>
    </row>
    <row r="51" ht="15" customHeight="1">
      <c r="L51" s="96"/>
    </row>
  </sheetData>
  <sheetProtection/>
  <mergeCells count="64">
    <mergeCell ref="AB43:AE44"/>
    <mergeCell ref="D44:E44"/>
    <mergeCell ref="H44:I44"/>
    <mergeCell ref="L44:M44"/>
    <mergeCell ref="P44:Q44"/>
    <mergeCell ref="T44:U44"/>
    <mergeCell ref="X44:Y44"/>
    <mergeCell ref="P43:Q43"/>
    <mergeCell ref="R43:R44"/>
    <mergeCell ref="T43:U43"/>
    <mergeCell ref="V43:V44"/>
    <mergeCell ref="X43:Y43"/>
    <mergeCell ref="Z43:Z44"/>
    <mergeCell ref="Z10:Z11"/>
    <mergeCell ref="AB10:AC10"/>
    <mergeCell ref="AD10:AE10"/>
    <mergeCell ref="B43:B44"/>
    <mergeCell ref="D43:E43"/>
    <mergeCell ref="F43:F44"/>
    <mergeCell ref="H43:I43"/>
    <mergeCell ref="J43:J44"/>
    <mergeCell ref="L43:M43"/>
    <mergeCell ref="N43:N44"/>
    <mergeCell ref="R10:R11"/>
    <mergeCell ref="T10:T11"/>
    <mergeCell ref="U10:U11"/>
    <mergeCell ref="V10:V11"/>
    <mergeCell ref="X10:X11"/>
    <mergeCell ref="Y10:Y11"/>
    <mergeCell ref="J10:J11"/>
    <mergeCell ref="L10:L11"/>
    <mergeCell ref="M10:M11"/>
    <mergeCell ref="N10:N11"/>
    <mergeCell ref="P10:P11"/>
    <mergeCell ref="Q10:Q11"/>
    <mergeCell ref="B10:B11"/>
    <mergeCell ref="D10:D11"/>
    <mergeCell ref="E10:E11"/>
    <mergeCell ref="F10:F11"/>
    <mergeCell ref="H10:H11"/>
    <mergeCell ref="I10:I11"/>
    <mergeCell ref="D8:F8"/>
    <mergeCell ref="H8:J8"/>
    <mergeCell ref="L8:N8"/>
    <mergeCell ref="P8:R8"/>
    <mergeCell ref="T8:V8"/>
    <mergeCell ref="X8:Z8"/>
    <mergeCell ref="X6:Z6"/>
    <mergeCell ref="D7:F7"/>
    <mergeCell ref="H7:J7"/>
    <mergeCell ref="L7:N7"/>
    <mergeCell ref="P7:R7"/>
    <mergeCell ref="T7:V7"/>
    <mergeCell ref="X7:Z7"/>
    <mergeCell ref="B2:AE2"/>
    <mergeCell ref="B3:AE3"/>
    <mergeCell ref="D5:N5"/>
    <mergeCell ref="P5:Z5"/>
    <mergeCell ref="AB5:AE8"/>
    <mergeCell ref="D6:F6"/>
    <mergeCell ref="H6:J6"/>
    <mergeCell ref="L6:N6"/>
    <mergeCell ref="P6:R6"/>
    <mergeCell ref="T6:V6"/>
  </mergeCells>
  <conditionalFormatting sqref="AB12:AE42">
    <cfRule type="cellIs" priority="4" dxfId="20" operator="lessThan" stopIfTrue="1">
      <formula>0</formula>
    </cfRule>
    <cfRule type="cellIs" priority="5" dxfId="20" operator="lessThan" stopIfTrue="1">
      <formula>0</formula>
    </cfRule>
    <cfRule type="cellIs" priority="7" dxfId="21" operator="lessThan" stopIfTrue="1">
      <formula>0</formula>
    </cfRule>
  </conditionalFormatting>
  <conditionalFormatting sqref="P12:P17">
    <cfRule type="expression" priority="6" dxfId="22" stopIfTrue="1">
      <formula>$C$10&gt;0</formula>
    </cfRule>
  </conditionalFormatting>
  <conditionalFormatting sqref="T12:V42">
    <cfRule type="cellIs" priority="2" dxfId="23" operator="equal" stopIfTrue="1">
      <formula>0</formula>
    </cfRule>
    <cfRule type="cellIs" priority="3" dxfId="23" operator="lessThan" stopIfTrue="1">
      <formula>0</formula>
    </cfRule>
  </conditionalFormatting>
  <conditionalFormatting sqref="H12:J42">
    <cfRule type="cellIs" priority="1" dxfId="23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</dc:creator>
  <cp:keywords/>
  <dc:description/>
  <cp:lastModifiedBy>ismail</cp:lastModifiedBy>
  <cp:lastPrinted>2016-01-04T12:40:56Z</cp:lastPrinted>
  <dcterms:created xsi:type="dcterms:W3CDTF">2016-01-08T16:03:49Z</dcterms:created>
  <dcterms:modified xsi:type="dcterms:W3CDTF">2016-01-08T16:03:51Z</dcterms:modified>
  <cp:category/>
  <cp:version/>
  <cp:contentType/>
  <cp:contentStatus/>
</cp:coreProperties>
</file>