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2-2015 Yılları Kasım Ayı" sheetId="1" r:id="rId1"/>
    <sheet name="2012-015 Ocak-Kasım" sheetId="2" r:id="rId2"/>
    <sheet name="Ocak-Kasım Milliyet" sheetId="3" r:id="rId3"/>
    <sheet name="Havalimanı" sheetId="4" r:id="rId4"/>
  </sheets>
  <definedNames>
    <definedName name="Aylık_Karşılaştırma">'2012-2015 Yılları Kasım Ayı'!$A$6:$H$45</definedName>
  </definedNames>
  <calcPr fullCalcOnLoad="1"/>
</workbook>
</file>

<file path=xl/sharedStrings.xml><?xml version="1.0" encoding="utf-8"?>
<sst xmlns="http://schemas.openxmlformats.org/spreadsheetml/2006/main" count="236" uniqueCount="105">
  <si>
    <t>MİLLİYETLER</t>
  </si>
  <si>
    <t>ALMANYA</t>
  </si>
  <si>
    <t>RUSYA FEDERASYONU</t>
  </si>
  <si>
    <t>İNGİLTERE</t>
  </si>
  <si>
    <t>BELÇİKA</t>
  </si>
  <si>
    <t>HOLLANDA</t>
  </si>
  <si>
    <t>NORVEÇ</t>
  </si>
  <si>
    <t>AVUSTURYA</t>
  </si>
  <si>
    <t>İSRAİL</t>
  </si>
  <si>
    <t>FİNLANDİYA</t>
  </si>
  <si>
    <t>FRANSA</t>
  </si>
  <si>
    <t>POLONYA</t>
  </si>
  <si>
    <t>İSVİÇRE</t>
  </si>
  <si>
    <t>DANİMARKA</t>
  </si>
  <si>
    <t>UKRAYNA</t>
  </si>
  <si>
    <t>İSVEÇ</t>
  </si>
  <si>
    <t>ESTONYA</t>
  </si>
  <si>
    <t>İTALYA</t>
  </si>
  <si>
    <t>AMERİKA BİRLEŞİK DEVLETLERİ</t>
  </si>
  <si>
    <t>BELARUS (BEYAZ RUSYA)</t>
  </si>
  <si>
    <t>MACARİSTAN</t>
  </si>
  <si>
    <t>LİTVANYA</t>
  </si>
  <si>
    <t>SLOVAKYA</t>
  </si>
  <si>
    <t>LETONYA</t>
  </si>
  <si>
    <t>ÇEK CUMHURİYETİ</t>
  </si>
  <si>
    <t>AZERBAYCAN</t>
  </si>
  <si>
    <t>SLOVENYA</t>
  </si>
  <si>
    <t>YUNANİSTAN</t>
  </si>
  <si>
    <t>ROMANYA</t>
  </si>
  <si>
    <t>İSPANYA</t>
  </si>
  <si>
    <t>KAZAKİSTAN</t>
  </si>
  <si>
    <t>SIRBİSTAN</t>
  </si>
  <si>
    <t>SURİYE</t>
  </si>
  <si>
    <t>BOSNA - HERSEK</t>
  </si>
  <si>
    <t>İRAN</t>
  </si>
  <si>
    <t>PORTEKİZ</t>
  </si>
  <si>
    <t>MOLDOVA</t>
  </si>
  <si>
    <t>LÜBNAN</t>
  </si>
  <si>
    <t>ERMENİSTAN</t>
  </si>
  <si>
    <t>CEZAYİR</t>
  </si>
  <si>
    <t>ZİYARETÇİ SAYISI</t>
  </si>
  <si>
    <t>MİLLİYET  PAYI (%)</t>
  </si>
  <si>
    <t>2012 YILI KASIM AYI</t>
  </si>
  <si>
    <t>2015 / 2014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</si>
  <si>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</si>
  <si>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</si>
  <si>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</si>
  <si>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</si>
  <si>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</si>
  <si>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</si>
  <si>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</si>
  <si>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(KASIM AYI) </t>
  </si>
  <si>
    <t>2013 YILI KASIM AYI</t>
  </si>
  <si>
    <t>2014 YILI KASIM AYI</t>
  </si>
  <si>
    <t>2015 YILI KASIM AYI</t>
  </si>
  <si>
    <t xml:space="preserve">2012 - 2015 YILLARINDA İLİMİZE GELEN ZİYARETÇİLERİN SAYISI VE MİLLİYETLERİNE GÖRE DAĞILIMI (OCAK-KASIM DÖNEMİ) </t>
  </si>
  <si>
    <t>2012 YILI</t>
  </si>
  <si>
    <t>2013 YILI</t>
  </si>
  <si>
    <t>2014 YILI</t>
  </si>
  <si>
    <t>2015 YILI</t>
  </si>
  <si>
    <t>2015 / 2014 YILI</t>
  </si>
  <si>
    <t>OCAK - KASIM DÖNEMİ</t>
  </si>
  <si>
    <t>KARŞILAŞTIRMASI</t>
  </si>
  <si>
    <t>MİLLİYET   PAYI (%)</t>
  </si>
  <si>
    <t>SAYISAL     DEĞİŞİM</t>
  </si>
  <si>
    <t>YERLİ ZİYARETÇİLER</t>
  </si>
  <si>
    <t>2015 YILINDA İLİMİZE GELEN ZİYARETÇİLERİN SAYISI VE MİLLİYETLERİNE GÖRE DAĞILIMI (OCAK - KASIM AYLARI)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</si>
  <si>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</si>
  <si>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</si>
  <si>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</si>
  <si>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</si>
  <si>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</si>
  <si>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</si>
  <si>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</si>
  <si>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</si>
  <si>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</si>
  <si>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</si>
  <si>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</si>
  <si>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</si>
  <si>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MİLLİYET                   PAYI (%)</t>
  </si>
  <si>
    <t>DİĞER YABANCI ZİYARETÇİLER</t>
  </si>
  <si>
    <t>A N T A L Y A    V E    G A Z İ P A Ş A    H A V A    L İ M A N I   G E L E N   Y O L C U   İ S T A T İ S T İ Ğ İ</t>
  </si>
  <si>
    <t>2 0 1 4   Y I L I</t>
  </si>
  <si>
    <t>2 0 1 5   Y I L I</t>
  </si>
  <si>
    <t>2015 / 2014 YILI                    KARŞILAŞTIRMASI</t>
  </si>
  <si>
    <t xml:space="preserve">ANTALYA </t>
  </si>
  <si>
    <t>GAZİPAŞA</t>
  </si>
  <si>
    <t xml:space="preserve">ANTALYA + GAZİPAŞA </t>
  </si>
  <si>
    <t>(GEÇEN AYLARDAN DEVİR)</t>
  </si>
  <si>
    <t>T A R İ H</t>
  </si>
  <si>
    <t>GÜNLÜK GİRİŞ</t>
  </si>
  <si>
    <t>AYLIK TOPLAM</t>
  </si>
  <si>
    <t>YILLIK      TOPLAM</t>
  </si>
  <si>
    <t>YILLIK TOPLAM</t>
  </si>
  <si>
    <t>YILLIK         TOPLAM</t>
  </si>
  <si>
    <t>YILLIK        TOPLAM</t>
  </si>
  <si>
    <t>YILLIK       TOPLAM</t>
  </si>
  <si>
    <t>AYLIK DEĞİŞİM</t>
  </si>
  <si>
    <t>YILLIK DEĞİŞİM</t>
  </si>
  <si>
    <t>Sayısal</t>
  </si>
  <si>
    <t>Oransal  (%)</t>
  </si>
  <si>
    <t>Oransal          (%)</t>
  </si>
  <si>
    <t>2014 YILI Kasım</t>
  </si>
  <si>
    <t>2015 YILI Kasım</t>
  </si>
  <si>
    <t>Hiç Şüphesiz ki Antalya Dünyanın En Güzel Yeridir!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</si>
</sst>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##0"/>
    <numFmt numFmtId="165" formatCode="###\ ###\ ##0"/>
    <numFmt numFmtId="166" formatCode="[$-41F]dd\ mmmm\ yyyy\ dddd"/>
  </numFmts>
  <fonts count="7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b/>
      <sz val="10.5"/>
      <color indexed="8"/>
      <name val="Arial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36"/>
      <color indexed="56"/>
      <name val="Tahoma"/>
      <family val="2"/>
    </font>
    <font>
      <b/>
      <sz val="24"/>
      <color indexed="56"/>
      <name val="Tahoma"/>
      <family val="2"/>
    </font>
    <font>
      <b/>
      <sz val="18"/>
      <color indexed="56"/>
      <name val="Tahoma"/>
      <family val="2"/>
    </font>
    <font>
      <b/>
      <sz val="14"/>
      <color indexed="56"/>
      <name val="Tahoma"/>
      <family val="2"/>
    </font>
    <font>
      <b/>
      <sz val="15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i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5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i/>
      <sz val="10"/>
      <color theme="3" tint="-0.499969989061355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5" fontId="7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165" fontId="61" fillId="0" borderId="0" xfId="0" applyNumberFormat="1" applyFont="1" applyAlignment="1">
      <alignment horizontal="center" vertical="center"/>
    </xf>
    <xf numFmtId="165" fontId="62" fillId="0" borderId="0" xfId="0" applyNumberFormat="1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165" fontId="62" fillId="0" borderId="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left" vertical="center"/>
    </xf>
    <xf numFmtId="165" fontId="10" fillId="0" borderId="15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 vertical="top"/>
    </xf>
    <xf numFmtId="165" fontId="7" fillId="0" borderId="18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165" fontId="6" fillId="0" borderId="11" xfId="0" applyNumberFormat="1" applyFont="1" applyFill="1" applyBorder="1" applyAlignment="1">
      <alignment horizontal="center" vertical="center" wrapText="1"/>
    </xf>
    <xf numFmtId="3" fontId="30" fillId="33" borderId="11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vertical="center" wrapText="1"/>
    </xf>
    <xf numFmtId="165" fontId="10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vertical="center"/>
    </xf>
    <xf numFmtId="165" fontId="7" fillId="33" borderId="10" xfId="0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>
      <alignment horizontal="center" vertical="center"/>
    </xf>
    <xf numFmtId="165" fontId="71" fillId="0" borderId="32" xfId="0" applyNumberFormat="1" applyFont="1" applyFill="1" applyBorder="1" applyAlignment="1" quotePrefix="1">
      <alignment horizontal="center" vertical="center"/>
    </xf>
    <xf numFmtId="165" fontId="71" fillId="0" borderId="19" xfId="0" applyNumberFormat="1" applyFont="1" applyFill="1" applyBorder="1" applyAlignment="1">
      <alignment horizontal="center" vertical="center"/>
    </xf>
    <xf numFmtId="165" fontId="71" fillId="0" borderId="33" xfId="0" applyNumberFormat="1" applyFont="1" applyFill="1" applyBorder="1" applyAlignment="1">
      <alignment horizontal="center" vertical="center"/>
    </xf>
    <xf numFmtId="165" fontId="71" fillId="0" borderId="0" xfId="0" applyNumberFormat="1" applyFont="1" applyFill="1" applyBorder="1" applyAlignment="1">
      <alignment horizontal="center" vertical="center"/>
    </xf>
    <xf numFmtId="165" fontId="71" fillId="0" borderId="32" xfId="0" applyNumberFormat="1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165" fontId="72" fillId="0" borderId="24" xfId="0" applyNumberFormat="1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34" xfId="0" applyNumberFormat="1" applyFont="1" applyFill="1" applyBorder="1" applyAlignment="1">
      <alignment horizontal="center" vertical="center" wrapText="1"/>
    </xf>
    <xf numFmtId="49" fontId="63" fillId="0" borderId="35" xfId="0" applyNumberFormat="1" applyFont="1" applyFill="1" applyBorder="1" applyAlignment="1">
      <alignment horizontal="center" vertical="center" wrapText="1"/>
    </xf>
    <xf numFmtId="49" fontId="63" fillId="0" borderId="36" xfId="0" applyNumberFormat="1" applyFont="1" applyFill="1" applyBorder="1" applyAlignment="1">
      <alignment horizontal="center" vertical="center" wrapText="1"/>
    </xf>
    <xf numFmtId="49" fontId="72" fillId="0" borderId="31" xfId="0" applyNumberFormat="1" applyFont="1" applyFill="1" applyBorder="1" applyAlignment="1">
      <alignment horizontal="center" vertical="center" wrapText="1"/>
    </xf>
    <xf numFmtId="165" fontId="63" fillId="0" borderId="31" xfId="0" applyNumberFormat="1" applyFont="1" applyFill="1" applyBorder="1" applyAlignment="1">
      <alignment horizontal="center" vertical="center" wrapText="1"/>
    </xf>
    <xf numFmtId="49" fontId="63" fillId="0" borderId="31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14" fontId="70" fillId="0" borderId="24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horizontal="center" vertical="center"/>
    </xf>
    <xf numFmtId="165" fontId="70" fillId="0" borderId="24" xfId="0" applyNumberFormat="1" applyFont="1" applyFill="1" applyBorder="1" applyAlignment="1">
      <alignment horizontal="center" vertical="center"/>
    </xf>
    <xf numFmtId="165" fontId="70" fillId="0" borderId="24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65" fontId="73" fillId="0" borderId="24" xfId="0" applyNumberFormat="1" applyFont="1" applyFill="1" applyBorder="1" applyAlignment="1">
      <alignment horizontal="center" vertical="center"/>
    </xf>
    <xf numFmtId="165" fontId="68" fillId="0" borderId="24" xfId="0" applyNumberFormat="1" applyFont="1" applyFill="1" applyBorder="1" applyAlignment="1">
      <alignment horizontal="center" vertical="center"/>
    </xf>
    <xf numFmtId="165" fontId="74" fillId="0" borderId="24" xfId="0" applyNumberFormat="1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95250</xdr:rowOff>
    </xdr:from>
    <xdr:to>
      <xdr:col>1</xdr:col>
      <xdr:colOff>962025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04975"/>
          <a:ext cx="790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D19" sqref="D19"/>
    </sheetView>
  </sheetViews>
  <sheetFormatPr defaultColWidth="14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14.140625" style="1" customWidth="1"/>
  </cols>
  <sheetData>
    <row r="1" ht="4.5" customHeight="1"/>
    <row r="2" spans="1:11" ht="25.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4.5" customHeight="1"/>
    <row r="5" spans="1:11" ht="34.5" customHeight="1">
      <c r="A5" s="16" t="s">
        <v>0</v>
      </c>
      <c r="B5" s="12" t="s">
        <v>42</v>
      </c>
      <c r="C5" s="13"/>
      <c r="D5" s="12" t="s">
        <v>52</v>
      </c>
      <c r="E5" s="13"/>
      <c r="F5" s="12" t="s">
        <v>53</v>
      </c>
      <c r="G5" s="13"/>
      <c r="H5" s="12" t="s">
        <v>54</v>
      </c>
      <c r="I5" s="13"/>
      <c r="J5" s="14" t="s">
        <v>43</v>
      </c>
      <c r="K5" s="15"/>
    </row>
    <row r="6" spans="1:11" ht="34.5" customHeight="1">
      <c r="A6" s="17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4" t="s">
        <v>44</v>
      </c>
      <c r="K6" s="4" t="s">
        <v>45</v>
      </c>
    </row>
    <row r="7" spans="1:11" ht="15" customHeight="1">
      <c r="A7" s="5" t="s">
        <v>1</v>
      </c>
      <c r="B7" s="6">
        <v>161126</v>
      </c>
      <c r="C7" s="7">
        <f>B7/B$47*100</f>
        <v>58.553798296363055</v>
      </c>
      <c r="D7" s="6">
        <v>146699</v>
      </c>
      <c r="E7" s="7">
        <f>D7/D$47*100</f>
        <v>52.427514089767094</v>
      </c>
      <c r="F7" s="6">
        <v>153448</v>
      </c>
      <c r="G7" s="7">
        <f>F7/F$47*100</f>
        <v>58.92078899977346</v>
      </c>
      <c r="H7" s="6">
        <v>136565</v>
      </c>
      <c r="I7" s="7">
        <f>H7/H$47*100</f>
        <v>54.321797931583134</v>
      </c>
      <c r="J7" s="6">
        <f>H7-F7</f>
        <v>-16883</v>
      </c>
      <c r="K7" s="7">
        <f>J7/F7*100</f>
        <v>-11.002424274021166</v>
      </c>
    </row>
    <row r="8" spans="1:11" ht="15" customHeight="1">
      <c r="A8" s="5" t="s">
        <v>2</v>
      </c>
      <c r="B8" s="6">
        <v>13777</v>
      </c>
      <c r="C8" s="7">
        <f aca="true" t="shared" si="0" ref="C8:C47">B8/B$47*100</f>
        <v>5.006613948890892</v>
      </c>
      <c r="D8" s="6">
        <v>19316</v>
      </c>
      <c r="E8" s="7">
        <f aca="true" t="shared" si="1" ref="E8:E47">D8/D$47*100</f>
        <v>6.903181767823511</v>
      </c>
      <c r="F8" s="6">
        <v>12536</v>
      </c>
      <c r="G8" s="7">
        <f aca="true" t="shared" si="2" ref="G8:G47">F8/F$47*100</f>
        <v>4.813559061709244</v>
      </c>
      <c r="H8" s="6">
        <v>45884</v>
      </c>
      <c r="I8" s="7">
        <f aca="true" t="shared" si="3" ref="I8:I47">H8/H$47*100</f>
        <v>18.251392203659506</v>
      </c>
      <c r="J8" s="6">
        <f aca="true" t="shared" si="4" ref="J8:J49">H8-F8</f>
        <v>33348</v>
      </c>
      <c r="K8" s="7">
        <f aca="true" t="shared" si="5" ref="K8:K49">J8/F8*100</f>
        <v>266.0178685386088</v>
      </c>
    </row>
    <row r="9" spans="1:11" ht="15" customHeight="1">
      <c r="A9" s="5" t="s">
        <v>3</v>
      </c>
      <c r="B9" s="6">
        <v>9026</v>
      </c>
      <c r="C9" s="7">
        <f t="shared" si="0"/>
        <v>3.2800825653400008</v>
      </c>
      <c r="D9" s="6">
        <v>16718</v>
      </c>
      <c r="E9" s="7">
        <f t="shared" si="1"/>
        <v>5.974704534814322</v>
      </c>
      <c r="F9" s="6">
        <v>12290</v>
      </c>
      <c r="G9" s="7">
        <f t="shared" si="2"/>
        <v>4.719100260721651</v>
      </c>
      <c r="H9" s="6">
        <v>11337</v>
      </c>
      <c r="I9" s="7">
        <f t="shared" si="3"/>
        <v>4.509546539379475</v>
      </c>
      <c r="J9" s="6">
        <f t="shared" si="4"/>
        <v>-953</v>
      </c>
      <c r="K9" s="7">
        <f t="shared" si="5"/>
        <v>-7.754271765663141</v>
      </c>
    </row>
    <row r="10" spans="1:11" ht="15" customHeight="1">
      <c r="A10" s="5" t="s">
        <v>4</v>
      </c>
      <c r="B10" s="6">
        <v>10397</v>
      </c>
      <c r="C10" s="7">
        <f t="shared" si="0"/>
        <v>3.778309154868157</v>
      </c>
      <c r="D10" s="6">
        <v>10415</v>
      </c>
      <c r="E10" s="7">
        <f t="shared" si="1"/>
        <v>3.722128707386719</v>
      </c>
      <c r="F10" s="6">
        <v>10973</v>
      </c>
      <c r="G10" s="7">
        <f t="shared" si="2"/>
        <v>4.213400094458801</v>
      </c>
      <c r="H10" s="6">
        <v>8602</v>
      </c>
      <c r="I10" s="7">
        <f t="shared" si="3"/>
        <v>3.4216388225934766</v>
      </c>
      <c r="J10" s="6">
        <f t="shared" si="4"/>
        <v>-2371</v>
      </c>
      <c r="K10" s="7">
        <f t="shared" si="5"/>
        <v>-21.607582247334367</v>
      </c>
    </row>
    <row r="11" spans="1:11" ht="15" customHeight="1">
      <c r="A11" s="5" t="s">
        <v>5</v>
      </c>
      <c r="B11" s="6">
        <v>10690</v>
      </c>
      <c r="C11" s="7">
        <f t="shared" si="0"/>
        <v>3.8847864639358085</v>
      </c>
      <c r="D11" s="6">
        <v>14591</v>
      </c>
      <c r="E11" s="7">
        <f t="shared" si="1"/>
        <v>5.214554005710957</v>
      </c>
      <c r="F11" s="6">
        <v>10568</v>
      </c>
      <c r="G11" s="7">
        <f t="shared" si="2"/>
        <v>4.057888653808495</v>
      </c>
      <c r="H11" s="6">
        <v>7908</v>
      </c>
      <c r="I11" s="7">
        <f t="shared" si="3"/>
        <v>3.1455847255369926</v>
      </c>
      <c r="J11" s="6">
        <f t="shared" si="4"/>
        <v>-2660</v>
      </c>
      <c r="K11" s="7">
        <f t="shared" si="5"/>
        <v>-25.170325510976532</v>
      </c>
    </row>
    <row r="12" spans="1:11" ht="15" customHeight="1">
      <c r="A12" s="5" t="s">
        <v>6</v>
      </c>
      <c r="B12" s="6">
        <v>9624</v>
      </c>
      <c r="C12" s="7">
        <f t="shared" si="0"/>
        <v>3.497398028897869</v>
      </c>
      <c r="D12" s="6">
        <v>4925</v>
      </c>
      <c r="E12" s="7">
        <f t="shared" si="1"/>
        <v>1.7601040695035615</v>
      </c>
      <c r="F12" s="6">
        <v>3374</v>
      </c>
      <c r="G12" s="7">
        <f t="shared" si="2"/>
        <v>1.2955446932200851</v>
      </c>
      <c r="H12" s="6">
        <v>3913</v>
      </c>
      <c r="I12" s="7">
        <f t="shared" si="3"/>
        <v>1.55648369132856</v>
      </c>
      <c r="J12" s="6">
        <f t="shared" si="4"/>
        <v>539</v>
      </c>
      <c r="K12" s="7">
        <f t="shared" si="5"/>
        <v>15.975103734439832</v>
      </c>
    </row>
    <row r="13" spans="1:11" ht="15" customHeight="1">
      <c r="A13" s="5" t="s">
        <v>7</v>
      </c>
      <c r="B13" s="6">
        <v>8357</v>
      </c>
      <c r="C13" s="7">
        <f t="shared" si="0"/>
        <v>3.03696543303195</v>
      </c>
      <c r="D13" s="6">
        <v>6414</v>
      </c>
      <c r="E13" s="7">
        <f t="shared" si="1"/>
        <v>2.2922451780296127</v>
      </c>
      <c r="F13" s="6">
        <v>5028</v>
      </c>
      <c r="G13" s="7">
        <f t="shared" si="2"/>
        <v>1.9306457372586214</v>
      </c>
      <c r="H13" s="6">
        <v>3606</v>
      </c>
      <c r="I13" s="7">
        <f t="shared" si="3"/>
        <v>1.43436754176611</v>
      </c>
      <c r="J13" s="6">
        <f t="shared" si="4"/>
        <v>-1422</v>
      </c>
      <c r="K13" s="7">
        <f t="shared" si="5"/>
        <v>-28.28162291169451</v>
      </c>
    </row>
    <row r="14" spans="1:11" ht="15" customHeight="1">
      <c r="A14" s="5" t="s">
        <v>8</v>
      </c>
      <c r="B14" s="6">
        <v>1131</v>
      </c>
      <c r="C14" s="7">
        <f t="shared" si="0"/>
        <v>0.4110096810768381</v>
      </c>
      <c r="D14" s="6">
        <v>2647</v>
      </c>
      <c r="E14" s="7">
        <f t="shared" si="1"/>
        <v>0.9459889283199852</v>
      </c>
      <c r="F14" s="6">
        <v>2780</v>
      </c>
      <c r="G14" s="7">
        <f t="shared" si="2"/>
        <v>1.0674612469329687</v>
      </c>
      <c r="H14" s="6">
        <v>3220</v>
      </c>
      <c r="I14" s="7">
        <f t="shared" si="3"/>
        <v>1.2808273667462213</v>
      </c>
      <c r="J14" s="6">
        <f t="shared" si="4"/>
        <v>440</v>
      </c>
      <c r="K14" s="7">
        <f t="shared" si="5"/>
        <v>15.827338129496402</v>
      </c>
    </row>
    <row r="15" spans="1:11" ht="15" customHeight="1">
      <c r="A15" s="5" t="s">
        <v>9</v>
      </c>
      <c r="B15" s="6">
        <v>2920</v>
      </c>
      <c r="C15" s="7">
        <f t="shared" si="0"/>
        <v>1.0611390528243743</v>
      </c>
      <c r="D15" s="6">
        <v>2129</v>
      </c>
      <c r="E15" s="7">
        <f t="shared" si="1"/>
        <v>0.7608652921772755</v>
      </c>
      <c r="F15" s="6">
        <v>8263</v>
      </c>
      <c r="G15" s="7">
        <f t="shared" si="2"/>
        <v>3.1728173681320584</v>
      </c>
      <c r="H15" s="6">
        <v>2705</v>
      </c>
      <c r="I15" s="7">
        <f t="shared" si="3"/>
        <v>1.0759745425616547</v>
      </c>
      <c r="J15" s="6">
        <f t="shared" si="4"/>
        <v>-5558</v>
      </c>
      <c r="K15" s="7">
        <f t="shared" si="5"/>
        <v>-67.26370567590465</v>
      </c>
    </row>
    <row r="16" spans="1:11" ht="15" customHeight="1">
      <c r="A16" s="5" t="s">
        <v>10</v>
      </c>
      <c r="B16" s="6">
        <v>15737</v>
      </c>
      <c r="C16" s="7">
        <f t="shared" si="0"/>
        <v>5.718885367909992</v>
      </c>
      <c r="D16" s="6">
        <v>12355</v>
      </c>
      <c r="E16" s="7">
        <f t="shared" si="1"/>
        <v>4.415448889079492</v>
      </c>
      <c r="F16" s="6">
        <v>4424</v>
      </c>
      <c r="G16" s="7">
        <f t="shared" si="2"/>
        <v>1.6987225023134724</v>
      </c>
      <c r="H16" s="6">
        <v>2459</v>
      </c>
      <c r="I16" s="7">
        <f t="shared" si="3"/>
        <v>0.9781225139220365</v>
      </c>
      <c r="J16" s="6">
        <f t="shared" si="4"/>
        <v>-1965</v>
      </c>
      <c r="K16" s="7">
        <f t="shared" si="5"/>
        <v>-44.41681735985534</v>
      </c>
    </row>
    <row r="17" spans="1:11" ht="15" customHeight="1">
      <c r="A17" s="5" t="s">
        <v>11</v>
      </c>
      <c r="B17" s="6">
        <v>1991</v>
      </c>
      <c r="C17" s="7">
        <f t="shared" si="0"/>
        <v>0.7235369363607291</v>
      </c>
      <c r="D17" s="6">
        <v>2326</v>
      </c>
      <c r="E17" s="7">
        <f t="shared" si="1"/>
        <v>0.831269454957418</v>
      </c>
      <c r="F17" s="6">
        <v>1994</v>
      </c>
      <c r="G17" s="7">
        <f t="shared" si="2"/>
        <v>0.765653858411633</v>
      </c>
      <c r="H17" s="6">
        <v>2228</v>
      </c>
      <c r="I17" s="7">
        <f t="shared" si="3"/>
        <v>0.8862370723945903</v>
      </c>
      <c r="J17" s="6">
        <f t="shared" si="4"/>
        <v>234</v>
      </c>
      <c r="K17" s="7">
        <f t="shared" si="5"/>
        <v>11.735205616850552</v>
      </c>
    </row>
    <row r="18" spans="1:11" ht="15" customHeight="1">
      <c r="A18" s="5" t="s">
        <v>12</v>
      </c>
      <c r="B18" s="6">
        <v>3441</v>
      </c>
      <c r="C18" s="7">
        <f t="shared" si="0"/>
        <v>1.250472424920778</v>
      </c>
      <c r="D18" s="6">
        <v>3581</v>
      </c>
      <c r="E18" s="7">
        <f t="shared" si="1"/>
        <v>1.2797832838359904</v>
      </c>
      <c r="F18" s="6">
        <v>3219</v>
      </c>
      <c r="G18" s="7">
        <f t="shared" si="2"/>
        <v>1.236027969020585</v>
      </c>
      <c r="H18" s="6">
        <v>1735</v>
      </c>
      <c r="I18" s="7">
        <f t="shared" si="3"/>
        <v>0.6901352426412093</v>
      </c>
      <c r="J18" s="6">
        <f t="shared" si="4"/>
        <v>-1484</v>
      </c>
      <c r="K18" s="7">
        <f t="shared" si="5"/>
        <v>-46.101273687480585</v>
      </c>
    </row>
    <row r="19" spans="1:11" ht="15" customHeight="1">
      <c r="A19" s="5" t="s">
        <v>13</v>
      </c>
      <c r="B19" s="6">
        <v>4639</v>
      </c>
      <c r="C19" s="7">
        <f t="shared" si="0"/>
        <v>1.6858301596069425</v>
      </c>
      <c r="D19" s="6">
        <v>8730</v>
      </c>
      <c r="E19" s="7">
        <f t="shared" si="1"/>
        <v>3.11994081761748</v>
      </c>
      <c r="F19" s="6">
        <v>6062</v>
      </c>
      <c r="G19" s="7">
        <f t="shared" si="2"/>
        <v>2.3276798844991573</v>
      </c>
      <c r="H19" s="6">
        <v>1734</v>
      </c>
      <c r="I19" s="7">
        <f t="shared" si="3"/>
        <v>0.6897374701670644</v>
      </c>
      <c r="J19" s="6">
        <f t="shared" si="4"/>
        <v>-4328</v>
      </c>
      <c r="K19" s="7">
        <f t="shared" si="5"/>
        <v>-71.39557901682613</v>
      </c>
    </row>
    <row r="20" spans="1:11" ht="15" customHeight="1">
      <c r="A20" s="5" t="s">
        <v>14</v>
      </c>
      <c r="B20" s="6">
        <v>1934</v>
      </c>
      <c r="C20" s="7">
        <f t="shared" si="0"/>
        <v>0.702822920603541</v>
      </c>
      <c r="D20" s="6">
        <v>2673</v>
      </c>
      <c r="E20" s="7">
        <f t="shared" si="1"/>
        <v>0.955280848280816</v>
      </c>
      <c r="F20" s="6">
        <v>1437</v>
      </c>
      <c r="G20" s="7">
        <f t="shared" si="2"/>
        <v>0.5517776301592361</v>
      </c>
      <c r="H20" s="6">
        <v>1652</v>
      </c>
      <c r="I20" s="7">
        <f t="shared" si="3"/>
        <v>0.6571201272871917</v>
      </c>
      <c r="J20" s="6">
        <f t="shared" si="4"/>
        <v>215</v>
      </c>
      <c r="K20" s="7">
        <f t="shared" si="5"/>
        <v>14.961725817675713</v>
      </c>
    </row>
    <row r="21" spans="1:11" ht="15" customHeight="1">
      <c r="A21" s="5" t="s">
        <v>15</v>
      </c>
      <c r="B21" s="6">
        <v>3437</v>
      </c>
      <c r="C21" s="7">
        <f t="shared" si="0"/>
        <v>1.2490188097799226</v>
      </c>
      <c r="D21" s="6">
        <v>7640</v>
      </c>
      <c r="E21" s="7">
        <f t="shared" si="1"/>
        <v>2.730394942336489</v>
      </c>
      <c r="F21" s="6">
        <v>7856</v>
      </c>
      <c r="G21" s="7">
        <f t="shared" si="2"/>
        <v>3.0165379697501447</v>
      </c>
      <c r="H21" s="6">
        <v>1502</v>
      </c>
      <c r="I21" s="7">
        <f t="shared" si="3"/>
        <v>0.5974542561654733</v>
      </c>
      <c r="J21" s="6">
        <f t="shared" si="4"/>
        <v>-6354</v>
      </c>
      <c r="K21" s="7">
        <f t="shared" si="5"/>
        <v>-80.88085539714868</v>
      </c>
    </row>
    <row r="22" spans="1:11" ht="15" customHeight="1">
      <c r="A22" s="5" t="s">
        <v>16</v>
      </c>
      <c r="B22" s="6">
        <v>439</v>
      </c>
      <c r="C22" s="7">
        <f t="shared" si="0"/>
        <v>0.15953426170886997</v>
      </c>
      <c r="D22" s="6">
        <v>1212</v>
      </c>
      <c r="E22" s="7">
        <f t="shared" si="1"/>
        <v>0.4331464227895059</v>
      </c>
      <c r="F22" s="6">
        <v>1706</v>
      </c>
      <c r="G22" s="7">
        <f t="shared" si="2"/>
        <v>0.6550679450603039</v>
      </c>
      <c r="H22" s="6">
        <v>1100</v>
      </c>
      <c r="I22" s="7">
        <f t="shared" si="3"/>
        <v>0.4375497215592681</v>
      </c>
      <c r="J22" s="6">
        <f t="shared" si="4"/>
        <v>-606</v>
      </c>
      <c r="K22" s="7">
        <f t="shared" si="5"/>
        <v>-35.52168815943728</v>
      </c>
    </row>
    <row r="23" spans="1:11" ht="15" customHeight="1">
      <c r="A23" s="5" t="s">
        <v>17</v>
      </c>
      <c r="B23" s="6">
        <v>716</v>
      </c>
      <c r="C23" s="7">
        <f t="shared" si="0"/>
        <v>0.2601971102131</v>
      </c>
      <c r="D23" s="6">
        <v>798</v>
      </c>
      <c r="E23" s="7">
        <f t="shared" si="1"/>
        <v>0.2851904664901202</v>
      </c>
      <c r="F23" s="6">
        <v>673</v>
      </c>
      <c r="G23" s="7">
        <f t="shared" si="2"/>
        <v>0.2584177766855712</v>
      </c>
      <c r="H23" s="6">
        <v>1027</v>
      </c>
      <c r="I23" s="7">
        <f t="shared" si="3"/>
        <v>0.4085123309466985</v>
      </c>
      <c r="J23" s="6">
        <f t="shared" si="4"/>
        <v>354</v>
      </c>
      <c r="K23" s="7">
        <f t="shared" si="5"/>
        <v>52.60029717682021</v>
      </c>
    </row>
    <row r="24" spans="1:11" ht="15" customHeight="1">
      <c r="A24" s="5" t="s">
        <v>18</v>
      </c>
      <c r="B24" s="6">
        <v>2486</v>
      </c>
      <c r="C24" s="7">
        <f t="shared" si="0"/>
        <v>0.9034218100415733</v>
      </c>
      <c r="D24" s="6">
        <v>2050</v>
      </c>
      <c r="E24" s="7">
        <f t="shared" si="1"/>
        <v>0.7326321507578276</v>
      </c>
      <c r="F24" s="6">
        <v>342</v>
      </c>
      <c r="G24" s="7">
        <f t="shared" si="2"/>
        <v>0.13132077210470336</v>
      </c>
      <c r="H24" s="6">
        <v>959</v>
      </c>
      <c r="I24" s="7">
        <f t="shared" si="3"/>
        <v>0.3814638027048528</v>
      </c>
      <c r="J24" s="6">
        <f t="shared" si="4"/>
        <v>617</v>
      </c>
      <c r="K24" s="7">
        <f t="shared" si="5"/>
        <v>180.4093567251462</v>
      </c>
    </row>
    <row r="25" spans="1:11" ht="15" customHeight="1">
      <c r="A25" s="5" t="s">
        <v>19</v>
      </c>
      <c r="B25" s="6">
        <v>189</v>
      </c>
      <c r="C25" s="7">
        <f t="shared" si="0"/>
        <v>0.06868331540541325</v>
      </c>
      <c r="D25" s="6">
        <v>361</v>
      </c>
      <c r="E25" s="7">
        <f t="shared" si="1"/>
        <v>0.12901473484076864</v>
      </c>
      <c r="F25" s="6">
        <v>494</v>
      </c>
      <c r="G25" s="7">
        <f t="shared" si="2"/>
        <v>0.18968555970679374</v>
      </c>
      <c r="H25" s="6">
        <v>897</v>
      </c>
      <c r="I25" s="7">
        <f t="shared" si="3"/>
        <v>0.3568019093078759</v>
      </c>
      <c r="J25" s="6">
        <f t="shared" si="4"/>
        <v>403</v>
      </c>
      <c r="K25" s="7">
        <f t="shared" si="5"/>
        <v>81.57894736842105</v>
      </c>
    </row>
    <row r="26" spans="1:11" ht="15" customHeight="1">
      <c r="A26" s="5" t="s">
        <v>20</v>
      </c>
      <c r="B26" s="6">
        <v>1084</v>
      </c>
      <c r="C26" s="7">
        <f t="shared" si="0"/>
        <v>0.3939297031717882</v>
      </c>
      <c r="D26" s="6">
        <v>600</v>
      </c>
      <c r="E26" s="7">
        <f t="shared" si="1"/>
        <v>0.21442892217302267</v>
      </c>
      <c r="F26" s="6">
        <v>506</v>
      </c>
      <c r="G26" s="7">
        <f t="shared" si="2"/>
        <v>0.19429330609643244</v>
      </c>
      <c r="H26" s="6">
        <v>874</v>
      </c>
      <c r="I26" s="7">
        <f t="shared" si="3"/>
        <v>0.34765314240254575</v>
      </c>
      <c r="J26" s="6">
        <f t="shared" si="4"/>
        <v>368</v>
      </c>
      <c r="K26" s="7">
        <f t="shared" si="5"/>
        <v>72.72727272727273</v>
      </c>
    </row>
    <row r="27" spans="1:11" ht="15" customHeight="1">
      <c r="A27" s="5" t="s">
        <v>21</v>
      </c>
      <c r="B27" s="6">
        <v>374</v>
      </c>
      <c r="C27" s="7">
        <f t="shared" si="0"/>
        <v>0.13591301566997122</v>
      </c>
      <c r="D27" s="6">
        <v>1270</v>
      </c>
      <c r="E27" s="7">
        <f t="shared" si="1"/>
        <v>0.45387455193289805</v>
      </c>
      <c r="F27" s="6">
        <v>939</v>
      </c>
      <c r="G27" s="7">
        <f t="shared" si="2"/>
        <v>0.3605561549892294</v>
      </c>
      <c r="H27" s="6">
        <v>693</v>
      </c>
      <c r="I27" s="7">
        <f t="shared" si="3"/>
        <v>0.2756563245823389</v>
      </c>
      <c r="J27" s="6">
        <f t="shared" si="4"/>
        <v>-246</v>
      </c>
      <c r="K27" s="7">
        <f t="shared" si="5"/>
        <v>-26.198083067092654</v>
      </c>
    </row>
    <row r="28" spans="1:11" ht="15" customHeight="1">
      <c r="A28" s="5" t="s">
        <v>22</v>
      </c>
      <c r="B28" s="6">
        <v>297</v>
      </c>
      <c r="C28" s="7">
        <f t="shared" si="0"/>
        <v>0.10793092420850656</v>
      </c>
      <c r="D28" s="6">
        <v>633</v>
      </c>
      <c r="E28" s="7">
        <f t="shared" si="1"/>
        <v>0.22622251289253895</v>
      </c>
      <c r="F28" s="6">
        <v>685</v>
      </c>
      <c r="G28" s="7">
        <f t="shared" si="2"/>
        <v>0.26302552307520993</v>
      </c>
      <c r="H28" s="6">
        <v>483</v>
      </c>
      <c r="I28" s="7">
        <f t="shared" si="3"/>
        <v>0.1921241050119332</v>
      </c>
      <c r="J28" s="6">
        <f t="shared" si="4"/>
        <v>-202</v>
      </c>
      <c r="K28" s="7">
        <f t="shared" si="5"/>
        <v>-29.489051094890513</v>
      </c>
    </row>
    <row r="29" spans="1:11" ht="15" customHeight="1">
      <c r="A29" s="5" t="s">
        <v>23</v>
      </c>
      <c r="B29" s="6">
        <v>229</v>
      </c>
      <c r="C29" s="7">
        <f t="shared" si="0"/>
        <v>0.08321946681396633</v>
      </c>
      <c r="D29" s="6">
        <v>547</v>
      </c>
      <c r="E29" s="7">
        <f t="shared" si="1"/>
        <v>0.1954877007144057</v>
      </c>
      <c r="F29" s="6">
        <v>885</v>
      </c>
      <c r="G29" s="7">
        <f t="shared" si="2"/>
        <v>0.33982129623585516</v>
      </c>
      <c r="H29" s="6">
        <v>423</v>
      </c>
      <c r="I29" s="7">
        <f t="shared" si="3"/>
        <v>0.16825775656324582</v>
      </c>
      <c r="J29" s="6">
        <f t="shared" si="4"/>
        <v>-462</v>
      </c>
      <c r="K29" s="7">
        <f t="shared" si="5"/>
        <v>-52.20338983050847</v>
      </c>
    </row>
    <row r="30" spans="1:11" ht="15" customHeight="1">
      <c r="A30" s="5" t="s">
        <v>24</v>
      </c>
      <c r="B30" s="6">
        <v>916</v>
      </c>
      <c r="C30" s="7">
        <f t="shared" si="0"/>
        <v>0.3328778672558653</v>
      </c>
      <c r="D30" s="6">
        <v>1377</v>
      </c>
      <c r="E30" s="7">
        <f t="shared" si="1"/>
        <v>0.4921143763870871</v>
      </c>
      <c r="F30" s="6">
        <v>925</v>
      </c>
      <c r="G30" s="7">
        <f t="shared" si="2"/>
        <v>0.3551804508679842</v>
      </c>
      <c r="H30" s="6">
        <v>387</v>
      </c>
      <c r="I30" s="7">
        <f t="shared" si="3"/>
        <v>0.1539379474940334</v>
      </c>
      <c r="J30" s="6">
        <f t="shared" si="4"/>
        <v>-538</v>
      </c>
      <c r="K30" s="7">
        <f t="shared" si="5"/>
        <v>-58.16216216216217</v>
      </c>
    </row>
    <row r="31" spans="1:11" ht="15" customHeight="1">
      <c r="A31" s="5" t="s">
        <v>25</v>
      </c>
      <c r="B31" s="6">
        <v>93</v>
      </c>
      <c r="C31" s="7">
        <f t="shared" si="0"/>
        <v>0.03379655202488589</v>
      </c>
      <c r="D31" s="6">
        <v>101</v>
      </c>
      <c r="E31" s="7">
        <f t="shared" si="1"/>
        <v>0.03609553523245882</v>
      </c>
      <c r="F31" s="6">
        <v>87</v>
      </c>
      <c r="G31" s="7">
        <f t="shared" si="2"/>
        <v>0.03340616132488068</v>
      </c>
      <c r="H31" s="6">
        <v>386</v>
      </c>
      <c r="I31" s="7">
        <f t="shared" si="3"/>
        <v>0.15354017501988865</v>
      </c>
      <c r="J31" s="6">
        <f t="shared" si="4"/>
        <v>299</v>
      </c>
      <c r="K31" s="7">
        <f t="shared" si="5"/>
        <v>343.67816091954023</v>
      </c>
    </row>
    <row r="32" spans="1:11" ht="15" customHeight="1">
      <c r="A32" s="5" t="s">
        <v>26</v>
      </c>
      <c r="B32" s="6">
        <v>691</v>
      </c>
      <c r="C32" s="7">
        <f t="shared" si="0"/>
        <v>0.2511120155827543</v>
      </c>
      <c r="D32" s="6">
        <v>182</v>
      </c>
      <c r="E32" s="7">
        <f t="shared" si="1"/>
        <v>0.06504343972581689</v>
      </c>
      <c r="F32" s="6">
        <v>684</v>
      </c>
      <c r="G32" s="7">
        <f t="shared" si="2"/>
        <v>0.2626415442094067</v>
      </c>
      <c r="H32" s="6">
        <v>370</v>
      </c>
      <c r="I32" s="7">
        <f t="shared" si="3"/>
        <v>0.147175815433572</v>
      </c>
      <c r="J32" s="6">
        <f t="shared" si="4"/>
        <v>-314</v>
      </c>
      <c r="K32" s="7">
        <f t="shared" si="5"/>
        <v>-45.90643274853801</v>
      </c>
    </row>
    <row r="33" spans="1:11" ht="15" customHeight="1">
      <c r="A33" s="5" t="s">
        <v>27</v>
      </c>
      <c r="B33" s="6">
        <v>305</v>
      </c>
      <c r="C33" s="7">
        <f t="shared" si="0"/>
        <v>0.11083815449021717</v>
      </c>
      <c r="D33" s="6">
        <v>550</v>
      </c>
      <c r="E33" s="7">
        <f t="shared" si="1"/>
        <v>0.19655984532527082</v>
      </c>
      <c r="F33" s="6">
        <v>200</v>
      </c>
      <c r="G33" s="7">
        <f t="shared" si="2"/>
        <v>0.07679577316064524</v>
      </c>
      <c r="H33" s="6">
        <v>243</v>
      </c>
      <c r="I33" s="7">
        <f t="shared" si="3"/>
        <v>0.09665871121718377</v>
      </c>
      <c r="J33" s="6">
        <f t="shared" si="4"/>
        <v>43</v>
      </c>
      <c r="K33" s="7">
        <f t="shared" si="5"/>
        <v>21.5</v>
      </c>
    </row>
    <row r="34" spans="1:11" ht="15" customHeight="1">
      <c r="A34" s="5" t="s">
        <v>28</v>
      </c>
      <c r="B34" s="6">
        <v>873</v>
      </c>
      <c r="C34" s="7">
        <f t="shared" si="0"/>
        <v>0.3172515044916708</v>
      </c>
      <c r="D34" s="6">
        <v>433</v>
      </c>
      <c r="E34" s="7">
        <f t="shared" si="1"/>
        <v>0.15474620550153137</v>
      </c>
      <c r="F34" s="6">
        <v>207</v>
      </c>
      <c r="G34" s="7">
        <f t="shared" si="2"/>
        <v>0.07948362522126783</v>
      </c>
      <c r="H34" s="6">
        <v>234</v>
      </c>
      <c r="I34" s="7">
        <f t="shared" si="3"/>
        <v>0.09307875894988067</v>
      </c>
      <c r="J34" s="6">
        <f t="shared" si="4"/>
        <v>27</v>
      </c>
      <c r="K34" s="7">
        <f t="shared" si="5"/>
        <v>13.043478260869565</v>
      </c>
    </row>
    <row r="35" spans="1:11" ht="15" customHeight="1">
      <c r="A35" s="5" t="s">
        <v>29</v>
      </c>
      <c r="B35" s="6">
        <v>680</v>
      </c>
      <c r="C35" s="7">
        <f t="shared" si="0"/>
        <v>0.2471145739454022</v>
      </c>
      <c r="D35" s="6">
        <v>262</v>
      </c>
      <c r="E35" s="7">
        <f t="shared" si="1"/>
        <v>0.0936339626822199</v>
      </c>
      <c r="F35" s="6">
        <v>221</v>
      </c>
      <c r="G35" s="7">
        <f t="shared" si="2"/>
        <v>0.08485932934251299</v>
      </c>
      <c r="H35" s="6">
        <v>223</v>
      </c>
      <c r="I35" s="7">
        <f t="shared" si="3"/>
        <v>0.08870326173428798</v>
      </c>
      <c r="J35" s="6">
        <f t="shared" si="4"/>
        <v>2</v>
      </c>
      <c r="K35" s="7">
        <f t="shared" si="5"/>
        <v>0.904977375565611</v>
      </c>
    </row>
    <row r="36" spans="1:11" ht="15" customHeight="1">
      <c r="A36" s="5" t="s">
        <v>30</v>
      </c>
      <c r="B36" s="6">
        <v>388</v>
      </c>
      <c r="C36" s="7">
        <f t="shared" si="0"/>
        <v>0.1410006686629648</v>
      </c>
      <c r="D36" s="6">
        <v>518</v>
      </c>
      <c r="E36" s="7">
        <f t="shared" si="1"/>
        <v>0.1851236361427096</v>
      </c>
      <c r="F36" s="6">
        <v>409</v>
      </c>
      <c r="G36" s="7">
        <f t="shared" si="2"/>
        <v>0.15704735611351953</v>
      </c>
      <c r="H36" s="6">
        <v>208</v>
      </c>
      <c r="I36" s="7">
        <f t="shared" si="3"/>
        <v>0.08273667462211615</v>
      </c>
      <c r="J36" s="6">
        <f t="shared" si="4"/>
        <v>-201</v>
      </c>
      <c r="K36" s="7">
        <f t="shared" si="5"/>
        <v>-49.1442542787286</v>
      </c>
    </row>
    <row r="37" spans="1:11" ht="15" customHeight="1">
      <c r="A37" s="5" t="s">
        <v>31</v>
      </c>
      <c r="B37" s="6">
        <v>223</v>
      </c>
      <c r="C37" s="7">
        <f t="shared" si="0"/>
        <v>0.08103904410268338</v>
      </c>
      <c r="D37" s="6">
        <v>161</v>
      </c>
      <c r="E37" s="7">
        <f t="shared" si="1"/>
        <v>0.05753842744976109</v>
      </c>
      <c r="F37" s="6">
        <v>184</v>
      </c>
      <c r="G37" s="7">
        <f t="shared" si="2"/>
        <v>0.07065211130779363</v>
      </c>
      <c r="H37" s="6">
        <v>162</v>
      </c>
      <c r="I37" s="7">
        <f t="shared" si="3"/>
        <v>0.06443914081145584</v>
      </c>
      <c r="J37" s="6">
        <f t="shared" si="4"/>
        <v>-22</v>
      </c>
      <c r="K37" s="7">
        <f t="shared" si="5"/>
        <v>-11.956521739130435</v>
      </c>
    </row>
    <row r="38" spans="1:11" ht="15" customHeight="1">
      <c r="A38" s="5" t="s">
        <v>32</v>
      </c>
      <c r="B38" s="6">
        <v>225</v>
      </c>
      <c r="C38" s="7">
        <f t="shared" si="0"/>
        <v>0.08176585167311103</v>
      </c>
      <c r="D38" s="6">
        <v>135</v>
      </c>
      <c r="E38" s="7">
        <f t="shared" si="1"/>
        <v>0.048246507488930106</v>
      </c>
      <c r="F38" s="6">
        <v>281</v>
      </c>
      <c r="G38" s="7">
        <f t="shared" si="2"/>
        <v>0.10789806129070656</v>
      </c>
      <c r="H38" s="6">
        <v>140</v>
      </c>
      <c r="I38" s="7">
        <f t="shared" si="3"/>
        <v>0.05568814638027048</v>
      </c>
      <c r="J38" s="6">
        <f t="shared" si="4"/>
        <v>-141</v>
      </c>
      <c r="K38" s="7">
        <f t="shared" si="5"/>
        <v>-50.177935943060504</v>
      </c>
    </row>
    <row r="39" spans="1:11" ht="15" customHeight="1">
      <c r="A39" s="5" t="s">
        <v>33</v>
      </c>
      <c r="B39" s="6">
        <v>119</v>
      </c>
      <c r="C39" s="7">
        <f t="shared" si="0"/>
        <v>0.04324505044044539</v>
      </c>
      <c r="D39" s="6">
        <v>120</v>
      </c>
      <c r="E39" s="7">
        <f t="shared" si="1"/>
        <v>0.042885784434604536</v>
      </c>
      <c r="F39" s="6">
        <v>147</v>
      </c>
      <c r="G39" s="7">
        <f t="shared" si="2"/>
        <v>0.056444893273074254</v>
      </c>
      <c r="H39" s="6">
        <v>131</v>
      </c>
      <c r="I39" s="7">
        <f t="shared" si="3"/>
        <v>0.05210819411296738</v>
      </c>
      <c r="J39" s="6">
        <f t="shared" si="4"/>
        <v>-16</v>
      </c>
      <c r="K39" s="7">
        <f t="shared" si="5"/>
        <v>-10.884353741496598</v>
      </c>
    </row>
    <row r="40" spans="1:11" ht="15" customHeight="1">
      <c r="A40" s="5" t="s">
        <v>34</v>
      </c>
      <c r="B40" s="6">
        <v>121</v>
      </c>
      <c r="C40" s="7">
        <f t="shared" si="0"/>
        <v>0.04397185801087304</v>
      </c>
      <c r="D40" s="6">
        <v>102</v>
      </c>
      <c r="E40" s="7">
        <f t="shared" si="1"/>
        <v>0.036452916769413854</v>
      </c>
      <c r="F40" s="6">
        <v>138</v>
      </c>
      <c r="G40" s="7">
        <f t="shared" si="2"/>
        <v>0.05298908348084522</v>
      </c>
      <c r="H40" s="6">
        <v>113</v>
      </c>
      <c r="I40" s="7">
        <f t="shared" si="3"/>
        <v>0.044948289578361174</v>
      </c>
      <c r="J40" s="6">
        <f t="shared" si="4"/>
        <v>-25</v>
      </c>
      <c r="K40" s="7">
        <f t="shared" si="5"/>
        <v>-18.115942028985508</v>
      </c>
    </row>
    <row r="41" spans="1:11" ht="15" customHeight="1">
      <c r="A41" s="5" t="s">
        <v>35</v>
      </c>
      <c r="B41" s="6">
        <v>103</v>
      </c>
      <c r="C41" s="7">
        <f t="shared" si="0"/>
        <v>0.037430589877024155</v>
      </c>
      <c r="D41" s="6">
        <v>155</v>
      </c>
      <c r="E41" s="7">
        <f t="shared" si="1"/>
        <v>0.05539413822803086</v>
      </c>
      <c r="F41" s="6">
        <v>174</v>
      </c>
      <c r="G41" s="7">
        <f t="shared" si="2"/>
        <v>0.06681232264976136</v>
      </c>
      <c r="H41" s="6">
        <v>84</v>
      </c>
      <c r="I41" s="7">
        <f t="shared" si="3"/>
        <v>0.03341288782816229</v>
      </c>
      <c r="J41" s="6">
        <f t="shared" si="4"/>
        <v>-90</v>
      </c>
      <c r="K41" s="7">
        <f t="shared" si="5"/>
        <v>-51.724137931034484</v>
      </c>
    </row>
    <row r="42" spans="1:11" ht="15" customHeight="1">
      <c r="A42" s="5" t="s">
        <v>36</v>
      </c>
      <c r="B42" s="6">
        <v>86</v>
      </c>
      <c r="C42" s="7">
        <f t="shared" si="0"/>
        <v>0.031252725528389105</v>
      </c>
      <c r="D42" s="6">
        <v>89</v>
      </c>
      <c r="E42" s="7">
        <f t="shared" si="1"/>
        <v>0.031806956788998364</v>
      </c>
      <c r="F42" s="6">
        <v>170</v>
      </c>
      <c r="G42" s="7">
        <f t="shared" si="2"/>
        <v>0.06527640718654845</v>
      </c>
      <c r="H42" s="6">
        <v>74</v>
      </c>
      <c r="I42" s="7">
        <f t="shared" si="3"/>
        <v>0.0294351630867144</v>
      </c>
      <c r="J42" s="6">
        <f t="shared" si="4"/>
        <v>-96</v>
      </c>
      <c r="K42" s="7">
        <f t="shared" si="5"/>
        <v>-56.470588235294116</v>
      </c>
    </row>
    <row r="43" spans="1:11" ht="15" customHeight="1">
      <c r="A43" s="5" t="s">
        <v>37</v>
      </c>
      <c r="B43" s="6">
        <v>28</v>
      </c>
      <c r="C43" s="7">
        <f t="shared" si="0"/>
        <v>0.010175305985987149</v>
      </c>
      <c r="D43" s="6">
        <v>17</v>
      </c>
      <c r="E43" s="7">
        <f t="shared" si="1"/>
        <v>0.006075486128235643</v>
      </c>
      <c r="F43" s="6">
        <v>31</v>
      </c>
      <c r="G43" s="7">
        <f t="shared" si="2"/>
        <v>0.011903344839900012</v>
      </c>
      <c r="H43" s="6">
        <v>26</v>
      </c>
      <c r="I43" s="7">
        <f t="shared" si="3"/>
        <v>0.010342084327764518</v>
      </c>
      <c r="J43" s="6">
        <f t="shared" si="4"/>
        <v>-5</v>
      </c>
      <c r="K43" s="7">
        <f t="shared" si="5"/>
        <v>-16.129032258064516</v>
      </c>
    </row>
    <row r="44" spans="1:11" ht="15" customHeight="1">
      <c r="A44" s="5" t="s">
        <v>38</v>
      </c>
      <c r="B44" s="6">
        <v>37</v>
      </c>
      <c r="C44" s="7">
        <f t="shared" si="0"/>
        <v>0.013445940052911592</v>
      </c>
      <c r="D44" s="6">
        <v>57</v>
      </c>
      <c r="E44" s="7">
        <f t="shared" si="1"/>
        <v>0.020370747606437156</v>
      </c>
      <c r="F44" s="6">
        <v>24</v>
      </c>
      <c r="G44" s="7">
        <f t="shared" si="2"/>
        <v>0.00921549277927743</v>
      </c>
      <c r="H44" s="6">
        <v>23</v>
      </c>
      <c r="I44" s="7">
        <f t="shared" si="3"/>
        <v>0.009148766905330152</v>
      </c>
      <c r="J44" s="6">
        <f t="shared" si="4"/>
        <v>-1</v>
      </c>
      <c r="K44" s="7">
        <f t="shared" si="5"/>
        <v>-4.166666666666666</v>
      </c>
    </row>
    <row r="45" spans="1:11" ht="15" customHeight="1">
      <c r="A45" s="5" t="s">
        <v>39</v>
      </c>
      <c r="B45" s="6">
        <v>61</v>
      </c>
      <c r="C45" s="7">
        <f t="shared" si="0"/>
        <v>0.022167630898043432</v>
      </c>
      <c r="D45" s="6">
        <v>35</v>
      </c>
      <c r="E45" s="7">
        <f t="shared" si="1"/>
        <v>0.012508353793426324</v>
      </c>
      <c r="F45" s="6">
        <v>11</v>
      </c>
      <c r="G45" s="7">
        <f t="shared" si="2"/>
        <v>0.004223767523835489</v>
      </c>
      <c r="H45" s="6">
        <v>15</v>
      </c>
      <c r="I45" s="7">
        <f t="shared" si="3"/>
        <v>0.0059665871121718375</v>
      </c>
      <c r="J45" s="6">
        <f t="shared" si="4"/>
        <v>4</v>
      </c>
      <c r="K45" s="7">
        <f t="shared" si="5"/>
        <v>36.36363636363637</v>
      </c>
    </row>
    <row r="46" spans="1:11" ht="15.75" customHeight="1">
      <c r="A46" s="5" t="s">
        <v>46</v>
      </c>
      <c r="B46" s="6">
        <v>6186</v>
      </c>
      <c r="C46" s="7">
        <f t="shared" si="0"/>
        <v>2.2480158153327325</v>
      </c>
      <c r="D46" s="6">
        <v>6889</v>
      </c>
      <c r="E46" s="7">
        <f t="shared" si="1"/>
        <v>2.4620014080832555</v>
      </c>
      <c r="F46" s="6">
        <v>6056</v>
      </c>
      <c r="G46" s="7">
        <f t="shared" si="2"/>
        <v>2.325376011304338</v>
      </c>
      <c r="H46" s="6">
        <v>7075</v>
      </c>
      <c r="I46" s="7">
        <f t="shared" si="3"/>
        <v>2.8142402545743836</v>
      </c>
      <c r="J46" s="6">
        <f t="shared" si="4"/>
        <v>1019</v>
      </c>
      <c r="K46" s="7">
        <f t="shared" si="5"/>
        <v>16.826287978863935</v>
      </c>
    </row>
    <row r="47" spans="1:11" ht="15.75" customHeight="1">
      <c r="A47" s="5" t="s">
        <v>47</v>
      </c>
      <c r="B47" s="6">
        <f>SUM(B7:B46)</f>
        <v>275176</v>
      </c>
      <c r="C47" s="7">
        <f t="shared" si="0"/>
        <v>100</v>
      </c>
      <c r="D47" s="6">
        <f>SUM(D7:D46)</f>
        <v>279813</v>
      </c>
      <c r="E47" s="7">
        <f t="shared" si="1"/>
        <v>100</v>
      </c>
      <c r="F47" s="6">
        <f>SUM(F7:F46)</f>
        <v>260431</v>
      </c>
      <c r="G47" s="7">
        <f t="shared" si="2"/>
        <v>100</v>
      </c>
      <c r="H47" s="6">
        <f>SUM(H7:H46)</f>
        <v>251400</v>
      </c>
      <c r="I47" s="7">
        <f t="shared" si="3"/>
        <v>100</v>
      </c>
      <c r="J47" s="6">
        <f t="shared" si="4"/>
        <v>-9031</v>
      </c>
      <c r="K47" s="7">
        <f t="shared" si="5"/>
        <v>-3.4677131370689356</v>
      </c>
    </row>
    <row r="48" spans="1:11" ht="15.75" customHeight="1">
      <c r="A48" s="5" t="s">
        <v>48</v>
      </c>
      <c r="B48" s="6">
        <v>23225</v>
      </c>
      <c r="C48" s="10">
        <f>B48/B49*100</f>
        <v>7.783150860754488</v>
      </c>
      <c r="D48" s="6">
        <v>19834</v>
      </c>
      <c r="E48" s="10">
        <f>D48/D49*100</f>
        <v>6.61912183335725</v>
      </c>
      <c r="F48" s="6">
        <v>22686</v>
      </c>
      <c r="G48" s="10">
        <f>F48/F49*100</f>
        <v>8.012941646033266</v>
      </c>
      <c r="H48" s="6">
        <v>21526</v>
      </c>
      <c r="I48" s="10">
        <f>H48/H49*100</f>
        <v>7.887119585528677</v>
      </c>
      <c r="J48" s="6">
        <f t="shared" si="4"/>
        <v>-1160</v>
      </c>
      <c r="K48" s="7">
        <f t="shared" si="5"/>
        <v>-5.113285726880014</v>
      </c>
    </row>
    <row r="49" spans="1:11" ht="15.75" customHeight="1">
      <c r="A49" s="5" t="s">
        <v>49</v>
      </c>
      <c r="B49" s="6">
        <f>B48+B47</f>
        <v>298401</v>
      </c>
      <c r="C49" s="11"/>
      <c r="D49" s="6">
        <f>D48+D47</f>
        <v>299647</v>
      </c>
      <c r="E49" s="11"/>
      <c r="F49" s="6">
        <f>F48+F47</f>
        <v>283117</v>
      </c>
      <c r="G49" s="11"/>
      <c r="H49" s="6">
        <f>H48+H47</f>
        <v>272926</v>
      </c>
      <c r="I49" s="11"/>
      <c r="J49" s="6">
        <f t="shared" si="4"/>
        <v>-10191</v>
      </c>
      <c r="K49" s="7">
        <f t="shared" si="5"/>
        <v>-3.599571908433616</v>
      </c>
    </row>
  </sheetData>
  <sheetProtection/>
  <mergeCells count="12">
    <mergeCell ref="J5:K5"/>
    <mergeCell ref="A5:A6"/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</mergeCells>
  <conditionalFormatting sqref="J7:K49">
    <cfRule type="cellIs" priority="1" dxfId="18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7109375" style="18" customWidth="1"/>
    <col min="2" max="2" width="15.7109375" style="19" customWidth="1"/>
    <col min="3" max="3" width="14.7109375" style="19" customWidth="1"/>
    <col min="4" max="4" width="15.7109375" style="19" customWidth="1"/>
    <col min="5" max="5" width="14.7109375" style="19" customWidth="1"/>
    <col min="6" max="6" width="15.7109375" style="19" customWidth="1"/>
    <col min="7" max="7" width="14.7109375" style="19" customWidth="1"/>
    <col min="8" max="8" width="15.7109375" style="19" customWidth="1"/>
    <col min="9" max="9" width="14.7109375" style="19" customWidth="1"/>
    <col min="10" max="11" width="16.7109375" style="19" customWidth="1"/>
    <col min="12" max="16384" width="9.140625" style="19" customWidth="1"/>
  </cols>
  <sheetData>
    <row r="1" ht="4.5" customHeight="1"/>
    <row r="2" spans="1:11" ht="25.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18" customHeight="1">
      <c r="A5" s="22" t="s">
        <v>0</v>
      </c>
      <c r="B5" s="23" t="s">
        <v>56</v>
      </c>
      <c r="C5" s="24"/>
      <c r="D5" s="23" t="s">
        <v>57</v>
      </c>
      <c r="E5" s="24"/>
      <c r="F5" s="23" t="s">
        <v>58</v>
      </c>
      <c r="G5" s="24"/>
      <c r="H5" s="23" t="s">
        <v>59</v>
      </c>
      <c r="I5" s="24"/>
      <c r="J5" s="25" t="s">
        <v>60</v>
      </c>
      <c r="K5" s="26"/>
    </row>
    <row r="6" spans="1:11" ht="18" customHeight="1">
      <c r="A6" s="22"/>
      <c r="B6" s="27" t="s">
        <v>61</v>
      </c>
      <c r="C6" s="28"/>
      <c r="D6" s="27" t="s">
        <v>61</v>
      </c>
      <c r="E6" s="28"/>
      <c r="F6" s="27" t="s">
        <v>61</v>
      </c>
      <c r="G6" s="28"/>
      <c r="H6" s="27" t="s">
        <v>61</v>
      </c>
      <c r="I6" s="28"/>
      <c r="J6" s="29" t="s">
        <v>62</v>
      </c>
      <c r="K6" s="30"/>
    </row>
    <row r="7" spans="1:11" ht="36" customHeight="1">
      <c r="A7" s="22"/>
      <c r="B7" s="31" t="s">
        <v>40</v>
      </c>
      <c r="C7" s="31" t="s">
        <v>63</v>
      </c>
      <c r="D7" s="31" t="s">
        <v>40</v>
      </c>
      <c r="E7" s="31" t="s">
        <v>63</v>
      </c>
      <c r="F7" s="31" t="s">
        <v>40</v>
      </c>
      <c r="G7" s="31" t="s">
        <v>63</v>
      </c>
      <c r="H7" s="31" t="s">
        <v>40</v>
      </c>
      <c r="I7" s="31" t="s">
        <v>63</v>
      </c>
      <c r="J7" s="32" t="s">
        <v>64</v>
      </c>
      <c r="K7" s="32" t="s">
        <v>45</v>
      </c>
    </row>
    <row r="8" spans="1:11" ht="15" customHeight="1">
      <c r="A8" s="5" t="s">
        <v>1</v>
      </c>
      <c r="B8" s="6">
        <v>2818270</v>
      </c>
      <c r="C8" s="7">
        <f>B8/B$48*100</f>
        <v>27.6889098266072</v>
      </c>
      <c r="D8" s="6">
        <v>2772462</v>
      </c>
      <c r="E8" s="7">
        <f>D8/D$48*100</f>
        <v>25.21567313127473</v>
      </c>
      <c r="F8" s="6">
        <v>2912029</v>
      </c>
      <c r="G8" s="7">
        <f>F8/F$48*100</f>
        <v>25.598940678562087</v>
      </c>
      <c r="H8" s="6">
        <v>3089121</v>
      </c>
      <c r="I8" s="7">
        <f>H8/H$48*100</f>
        <v>28.684369432406942</v>
      </c>
      <c r="J8" s="6">
        <f>H8-F8</f>
        <v>177092</v>
      </c>
      <c r="K8" s="7">
        <f>J8/F8*100</f>
        <v>6.081395480608195</v>
      </c>
    </row>
    <row r="9" spans="1:11" ht="15" customHeight="1">
      <c r="A9" s="5" t="s">
        <v>2</v>
      </c>
      <c r="B9" s="6">
        <v>2748858</v>
      </c>
      <c r="C9" s="7">
        <f aca="true" t="shared" si="0" ref="C9:C48">B9/B$48*100</f>
        <v>27.006951529891676</v>
      </c>
      <c r="D9" s="6">
        <v>3323084</v>
      </c>
      <c r="E9" s="7">
        <f aca="true" t="shared" si="1" ref="E9:E48">D9/D$48*100</f>
        <v>30.22360628631482</v>
      </c>
      <c r="F9" s="6">
        <v>3479705</v>
      </c>
      <c r="G9" s="7">
        <f aca="true" t="shared" si="2" ref="G9:G48">F9/F$48*100</f>
        <v>30.589242714923472</v>
      </c>
      <c r="H9" s="6">
        <v>2834967</v>
      </c>
      <c r="I9" s="7">
        <f aca="true" t="shared" si="3" ref="I9:I48">H9/H$48*100</f>
        <v>26.32439478954771</v>
      </c>
      <c r="J9" s="6">
        <f aca="true" t="shared" si="4" ref="J9:J50">H9-F9</f>
        <v>-644738</v>
      </c>
      <c r="K9" s="7">
        <f aca="true" t="shared" si="5" ref="K9:K50">J9/F9*100</f>
        <v>-18.528524688156036</v>
      </c>
    </row>
    <row r="10" spans="1:11" ht="15" customHeight="1">
      <c r="A10" s="5" t="s">
        <v>5</v>
      </c>
      <c r="B10" s="6">
        <v>522757</v>
      </c>
      <c r="C10" s="7">
        <f t="shared" si="0"/>
        <v>5.135977544460857</v>
      </c>
      <c r="D10" s="6">
        <v>540972</v>
      </c>
      <c r="E10" s="7">
        <f t="shared" si="1"/>
        <v>4.920165948233719</v>
      </c>
      <c r="F10" s="6">
        <v>541826</v>
      </c>
      <c r="G10" s="7">
        <f t="shared" si="2"/>
        <v>4.763060955815543</v>
      </c>
      <c r="H10" s="6">
        <v>497620</v>
      </c>
      <c r="I10" s="7">
        <f t="shared" si="3"/>
        <v>4.620704697858822</v>
      </c>
      <c r="J10" s="6">
        <f t="shared" si="4"/>
        <v>-44206</v>
      </c>
      <c r="K10" s="7">
        <f t="shared" si="5"/>
        <v>-8.158707777035431</v>
      </c>
    </row>
    <row r="11" spans="1:11" ht="15" customHeight="1">
      <c r="A11" s="5" t="s">
        <v>3</v>
      </c>
      <c r="B11" s="6">
        <v>404948</v>
      </c>
      <c r="C11" s="7">
        <f t="shared" si="0"/>
        <v>3.9785289047766654</v>
      </c>
      <c r="D11" s="6">
        <v>437327</v>
      </c>
      <c r="E11" s="7">
        <f t="shared" si="1"/>
        <v>3.9775097669439594</v>
      </c>
      <c r="F11" s="6">
        <v>444682</v>
      </c>
      <c r="G11" s="7">
        <f t="shared" si="2"/>
        <v>3.9090916123515065</v>
      </c>
      <c r="H11" s="6">
        <v>457808</v>
      </c>
      <c r="I11" s="7">
        <f t="shared" si="3"/>
        <v>4.251026036568771</v>
      </c>
      <c r="J11" s="6">
        <f t="shared" si="4"/>
        <v>13126</v>
      </c>
      <c r="K11" s="7">
        <f t="shared" si="5"/>
        <v>2.95177227771756</v>
      </c>
    </row>
    <row r="12" spans="1:11" ht="15" customHeight="1">
      <c r="A12" s="5" t="s">
        <v>15</v>
      </c>
      <c r="B12" s="6">
        <v>346239</v>
      </c>
      <c r="C12" s="7">
        <f t="shared" si="0"/>
        <v>3.4017253313041866</v>
      </c>
      <c r="D12" s="6">
        <v>376631</v>
      </c>
      <c r="E12" s="7">
        <f t="shared" si="1"/>
        <v>3.4254767737502383</v>
      </c>
      <c r="F12" s="6">
        <v>373407</v>
      </c>
      <c r="G12" s="7">
        <f t="shared" si="2"/>
        <v>3.2825303738252027</v>
      </c>
      <c r="H12" s="6">
        <v>334874</v>
      </c>
      <c r="I12" s="7">
        <f t="shared" si="3"/>
        <v>3.1095089927872173</v>
      </c>
      <c r="J12" s="6">
        <f t="shared" si="4"/>
        <v>-38533</v>
      </c>
      <c r="K12" s="7">
        <f t="shared" si="5"/>
        <v>-10.319303066091424</v>
      </c>
    </row>
    <row r="13" spans="1:11" ht="15" customHeight="1">
      <c r="A13" s="5" t="s">
        <v>14</v>
      </c>
      <c r="B13" s="6">
        <v>326162</v>
      </c>
      <c r="C13" s="7">
        <f t="shared" si="0"/>
        <v>3.2044730302156497</v>
      </c>
      <c r="D13" s="6">
        <v>383321</v>
      </c>
      <c r="E13" s="7">
        <f t="shared" si="1"/>
        <v>3.4863226404377627</v>
      </c>
      <c r="F13" s="6">
        <v>285550</v>
      </c>
      <c r="G13" s="7">
        <f t="shared" si="2"/>
        <v>2.510200794965779</v>
      </c>
      <c r="H13" s="6">
        <v>316972</v>
      </c>
      <c r="I13" s="7">
        <f t="shared" si="3"/>
        <v>2.9432780223658748</v>
      </c>
      <c r="J13" s="6">
        <f t="shared" si="4"/>
        <v>31422</v>
      </c>
      <c r="K13" s="7">
        <f t="shared" si="5"/>
        <v>11.004027315706532</v>
      </c>
    </row>
    <row r="14" spans="1:11" ht="15" customHeight="1">
      <c r="A14" s="5" t="s">
        <v>30</v>
      </c>
      <c r="B14" s="6">
        <v>224089</v>
      </c>
      <c r="C14" s="7">
        <f t="shared" si="0"/>
        <v>2.201627279903835</v>
      </c>
      <c r="D14" s="6">
        <v>260226</v>
      </c>
      <c r="E14" s="7">
        <f t="shared" si="1"/>
        <v>2.3667677884346467</v>
      </c>
      <c r="F14" s="6">
        <v>269115</v>
      </c>
      <c r="G14" s="7">
        <f t="shared" si="2"/>
        <v>2.3657246959804437</v>
      </c>
      <c r="H14" s="6">
        <v>268367</v>
      </c>
      <c r="I14" s="7">
        <f t="shared" si="3"/>
        <v>2.491951002070412</v>
      </c>
      <c r="J14" s="6">
        <f t="shared" si="4"/>
        <v>-748</v>
      </c>
      <c r="K14" s="7">
        <f t="shared" si="5"/>
        <v>-0.2779480891068874</v>
      </c>
    </row>
    <row r="15" spans="1:11" ht="15" customHeight="1">
      <c r="A15" s="5" t="s">
        <v>4</v>
      </c>
      <c r="B15" s="6">
        <v>234711</v>
      </c>
      <c r="C15" s="7">
        <f t="shared" si="0"/>
        <v>2.3059861951881127</v>
      </c>
      <c r="D15" s="6">
        <v>263903</v>
      </c>
      <c r="E15" s="7">
        <f t="shared" si="1"/>
        <v>2.400210277494442</v>
      </c>
      <c r="F15" s="6">
        <v>267575</v>
      </c>
      <c r="G15" s="7">
        <f t="shared" si="2"/>
        <v>2.3521869294798403</v>
      </c>
      <c r="H15" s="6">
        <v>241196</v>
      </c>
      <c r="I15" s="7">
        <f t="shared" si="3"/>
        <v>2.239651722810089</v>
      </c>
      <c r="J15" s="6">
        <f t="shared" si="4"/>
        <v>-26379</v>
      </c>
      <c r="K15" s="7">
        <f t="shared" si="5"/>
        <v>-9.858544333364478</v>
      </c>
    </row>
    <row r="16" spans="1:11" ht="15" customHeight="1">
      <c r="A16" s="5" t="s">
        <v>11</v>
      </c>
      <c r="B16" s="6">
        <v>213073</v>
      </c>
      <c r="C16" s="7">
        <f t="shared" si="0"/>
        <v>2.093397397511479</v>
      </c>
      <c r="D16" s="6">
        <v>206022</v>
      </c>
      <c r="E16" s="7">
        <f t="shared" si="1"/>
        <v>1.8737798425556353</v>
      </c>
      <c r="F16" s="6">
        <v>243321</v>
      </c>
      <c r="G16" s="7">
        <f t="shared" si="2"/>
        <v>2.138975897852805</v>
      </c>
      <c r="H16" s="6">
        <v>240607</v>
      </c>
      <c r="I16" s="7">
        <f t="shared" si="3"/>
        <v>2.2341824991714914</v>
      </c>
      <c r="J16" s="6">
        <f t="shared" si="4"/>
        <v>-2714</v>
      </c>
      <c r="K16" s="7">
        <f t="shared" si="5"/>
        <v>-1.115398999675326</v>
      </c>
    </row>
    <row r="17" spans="1:11" ht="15" customHeight="1">
      <c r="A17" s="5" t="s">
        <v>13</v>
      </c>
      <c r="B17" s="6">
        <v>200374</v>
      </c>
      <c r="C17" s="7">
        <f t="shared" si="0"/>
        <v>1.9686323941980686</v>
      </c>
      <c r="D17" s="6">
        <v>214589</v>
      </c>
      <c r="E17" s="7">
        <f t="shared" si="1"/>
        <v>1.9516971130955494</v>
      </c>
      <c r="F17" s="6">
        <v>219342</v>
      </c>
      <c r="G17" s="7">
        <f t="shared" si="2"/>
        <v>1.9281823245294483</v>
      </c>
      <c r="H17" s="6">
        <v>217554</v>
      </c>
      <c r="I17" s="7">
        <f t="shared" si="3"/>
        <v>2.02012135733688</v>
      </c>
      <c r="J17" s="6">
        <f t="shared" si="4"/>
        <v>-1788</v>
      </c>
      <c r="K17" s="7">
        <f t="shared" si="5"/>
        <v>-0.8151653582077305</v>
      </c>
    </row>
    <row r="18" spans="1:11" ht="15" customHeight="1">
      <c r="A18" s="5" t="s">
        <v>7</v>
      </c>
      <c r="B18" s="6">
        <v>230076</v>
      </c>
      <c r="C18" s="7">
        <f t="shared" si="0"/>
        <v>2.260448295325316</v>
      </c>
      <c r="D18" s="6">
        <v>227347</v>
      </c>
      <c r="E18" s="7">
        <f t="shared" si="1"/>
        <v>2.067731727026706</v>
      </c>
      <c r="F18" s="6">
        <v>224240</v>
      </c>
      <c r="G18" s="7">
        <f t="shared" si="2"/>
        <v>1.9712394546073413</v>
      </c>
      <c r="H18" s="6">
        <v>194904</v>
      </c>
      <c r="I18" s="7">
        <f t="shared" si="3"/>
        <v>1.8098023158865717</v>
      </c>
      <c r="J18" s="6">
        <f t="shared" si="4"/>
        <v>-29336</v>
      </c>
      <c r="K18" s="7">
        <f t="shared" si="5"/>
        <v>-13.082411701748125</v>
      </c>
    </row>
    <row r="19" spans="1:11" ht="15" customHeight="1">
      <c r="A19" s="5" t="s">
        <v>6</v>
      </c>
      <c r="B19" s="6">
        <v>297514</v>
      </c>
      <c r="C19" s="7">
        <f t="shared" si="0"/>
        <v>2.9230124573419913</v>
      </c>
      <c r="D19" s="6">
        <v>297696</v>
      </c>
      <c r="E19" s="7">
        <f t="shared" si="1"/>
        <v>2.7075592121688095</v>
      </c>
      <c r="F19" s="6">
        <v>226174</v>
      </c>
      <c r="G19" s="7">
        <f t="shared" si="2"/>
        <v>1.9882407795503072</v>
      </c>
      <c r="H19" s="6">
        <v>189934</v>
      </c>
      <c r="I19" s="7">
        <f t="shared" si="3"/>
        <v>1.7636528396831268</v>
      </c>
      <c r="J19" s="6">
        <f t="shared" si="4"/>
        <v>-36240</v>
      </c>
      <c r="K19" s="7">
        <f t="shared" si="5"/>
        <v>-16.023061890402964</v>
      </c>
    </row>
    <row r="20" spans="1:11" ht="15" customHeight="1">
      <c r="A20" s="5" t="s">
        <v>12</v>
      </c>
      <c r="B20" s="6">
        <v>157832</v>
      </c>
      <c r="C20" s="7">
        <f t="shared" si="0"/>
        <v>1.5506661944217792</v>
      </c>
      <c r="D20" s="6">
        <v>166654</v>
      </c>
      <c r="E20" s="7">
        <f t="shared" si="1"/>
        <v>1.5157260189749973</v>
      </c>
      <c r="F20" s="6">
        <v>181357</v>
      </c>
      <c r="G20" s="7">
        <f t="shared" si="2"/>
        <v>1.5942654021103442</v>
      </c>
      <c r="H20" s="6">
        <v>166002</v>
      </c>
      <c r="I20" s="7">
        <f t="shared" si="3"/>
        <v>1.5414296476306422</v>
      </c>
      <c r="J20" s="6">
        <f t="shared" si="4"/>
        <v>-15355</v>
      </c>
      <c r="K20" s="7">
        <f t="shared" si="5"/>
        <v>-8.466725850118827</v>
      </c>
    </row>
    <row r="21" spans="1:11" ht="15" customHeight="1">
      <c r="A21" s="5" t="s">
        <v>19</v>
      </c>
      <c r="B21" s="6">
        <v>79976</v>
      </c>
      <c r="C21" s="7">
        <f t="shared" si="0"/>
        <v>0.7857473742021657</v>
      </c>
      <c r="D21" s="6">
        <v>125439</v>
      </c>
      <c r="E21" s="7">
        <f t="shared" si="1"/>
        <v>1.1408736429620931</v>
      </c>
      <c r="F21" s="6">
        <v>141993</v>
      </c>
      <c r="G21" s="7">
        <f t="shared" si="2"/>
        <v>1.2482260251429729</v>
      </c>
      <c r="H21" s="6">
        <v>138041</v>
      </c>
      <c r="I21" s="7">
        <f t="shared" si="3"/>
        <v>1.2817947373440168</v>
      </c>
      <c r="J21" s="6">
        <f t="shared" si="4"/>
        <v>-3952</v>
      </c>
      <c r="K21" s="7">
        <f t="shared" si="5"/>
        <v>-2.783235793313755</v>
      </c>
    </row>
    <row r="22" spans="1:11" ht="15" customHeight="1">
      <c r="A22" s="5" t="s">
        <v>9</v>
      </c>
      <c r="B22" s="6">
        <v>116816</v>
      </c>
      <c r="C22" s="7">
        <f t="shared" si="0"/>
        <v>1.1476926235970815</v>
      </c>
      <c r="D22" s="6">
        <v>133260</v>
      </c>
      <c r="E22" s="7">
        <f t="shared" si="1"/>
        <v>1.212006008188271</v>
      </c>
      <c r="F22" s="6">
        <v>143603</v>
      </c>
      <c r="G22" s="7">
        <f t="shared" si="2"/>
        <v>1.2623791446663308</v>
      </c>
      <c r="H22" s="6">
        <v>136179</v>
      </c>
      <c r="I22" s="7">
        <f t="shared" si="3"/>
        <v>1.2645049335832894</v>
      </c>
      <c r="J22" s="6">
        <f t="shared" si="4"/>
        <v>-7424</v>
      </c>
      <c r="K22" s="7">
        <f t="shared" si="5"/>
        <v>-5.169808430185999</v>
      </c>
    </row>
    <row r="23" spans="1:11" ht="15" customHeight="1">
      <c r="A23" s="5" t="s">
        <v>24</v>
      </c>
      <c r="B23" s="6">
        <v>157642</v>
      </c>
      <c r="C23" s="7">
        <f t="shared" si="0"/>
        <v>1.548799484395041</v>
      </c>
      <c r="D23" s="6">
        <v>147080</v>
      </c>
      <c r="E23" s="7">
        <f t="shared" si="1"/>
        <v>1.3376995623917973</v>
      </c>
      <c r="F23" s="6">
        <v>151816</v>
      </c>
      <c r="G23" s="7">
        <f t="shared" si="2"/>
        <v>1.3345776357503931</v>
      </c>
      <c r="H23" s="6">
        <v>135437</v>
      </c>
      <c r="I23" s="7">
        <f t="shared" si="3"/>
        <v>1.257615011783902</v>
      </c>
      <c r="J23" s="6">
        <f t="shared" si="4"/>
        <v>-16379</v>
      </c>
      <c r="K23" s="7">
        <f t="shared" si="5"/>
        <v>-10.788717921694683</v>
      </c>
    </row>
    <row r="24" spans="1:11" ht="15" customHeight="1">
      <c r="A24" s="5" t="s">
        <v>10</v>
      </c>
      <c r="B24" s="6">
        <v>248061</v>
      </c>
      <c r="C24" s="7">
        <f t="shared" si="0"/>
        <v>2.437147136540505</v>
      </c>
      <c r="D24" s="6">
        <v>219135</v>
      </c>
      <c r="E24" s="7">
        <f t="shared" si="1"/>
        <v>1.9930431982915862</v>
      </c>
      <c r="F24" s="6">
        <v>189101</v>
      </c>
      <c r="G24" s="7">
        <f t="shared" si="2"/>
        <v>1.66234102794195</v>
      </c>
      <c r="H24" s="6">
        <v>118531</v>
      </c>
      <c r="I24" s="7">
        <f t="shared" si="3"/>
        <v>1.1006325078210362</v>
      </c>
      <c r="J24" s="6">
        <f t="shared" si="4"/>
        <v>-70570</v>
      </c>
      <c r="K24" s="7">
        <f t="shared" si="5"/>
        <v>-37.31868155112876</v>
      </c>
    </row>
    <row r="25" spans="1:11" ht="15" customHeight="1">
      <c r="A25" s="5" t="s">
        <v>22</v>
      </c>
      <c r="B25" s="6">
        <v>97331</v>
      </c>
      <c r="C25" s="7">
        <f t="shared" si="0"/>
        <v>0.9562565979602755</v>
      </c>
      <c r="D25" s="6">
        <v>99368</v>
      </c>
      <c r="E25" s="7">
        <f t="shared" si="1"/>
        <v>0.9037566638274961</v>
      </c>
      <c r="F25" s="6">
        <v>103753</v>
      </c>
      <c r="G25" s="7">
        <f t="shared" si="2"/>
        <v>0.9120674595695483</v>
      </c>
      <c r="H25" s="6">
        <v>111479</v>
      </c>
      <c r="I25" s="7">
        <f t="shared" si="3"/>
        <v>1.0351503939001723</v>
      </c>
      <c r="J25" s="6">
        <f t="shared" si="4"/>
        <v>7726</v>
      </c>
      <c r="K25" s="7">
        <f t="shared" si="5"/>
        <v>7.446531666554219</v>
      </c>
    </row>
    <row r="26" spans="1:11" ht="15" customHeight="1">
      <c r="A26" s="5" t="s">
        <v>34</v>
      </c>
      <c r="B26" s="6">
        <v>70231</v>
      </c>
      <c r="C26" s="7">
        <f t="shared" si="0"/>
        <v>0.6900047994097267</v>
      </c>
      <c r="D26" s="6">
        <v>36734</v>
      </c>
      <c r="E26" s="7">
        <f t="shared" si="1"/>
        <v>0.3340974688938012</v>
      </c>
      <c r="F26" s="6">
        <v>108847</v>
      </c>
      <c r="G26" s="7">
        <f t="shared" si="2"/>
        <v>0.9568475781111545</v>
      </c>
      <c r="H26" s="6">
        <v>107548</v>
      </c>
      <c r="I26" s="7">
        <f t="shared" si="3"/>
        <v>0.9986486653376484</v>
      </c>
      <c r="J26" s="6">
        <f t="shared" si="4"/>
        <v>-1299</v>
      </c>
      <c r="K26" s="7">
        <f t="shared" si="5"/>
        <v>-1.193418284380828</v>
      </c>
    </row>
    <row r="27" spans="1:11" ht="15" customHeight="1">
      <c r="A27" s="5" t="s">
        <v>8</v>
      </c>
      <c r="B27" s="6">
        <v>26415</v>
      </c>
      <c r="C27" s="7">
        <f t="shared" si="0"/>
        <v>0.25952181766467697</v>
      </c>
      <c r="D27" s="6">
        <v>76812</v>
      </c>
      <c r="E27" s="7">
        <f t="shared" si="1"/>
        <v>0.6986087760840273</v>
      </c>
      <c r="F27" s="6">
        <v>90082</v>
      </c>
      <c r="G27" s="7">
        <f t="shared" si="2"/>
        <v>0.7918890142255555</v>
      </c>
      <c r="H27" s="6">
        <v>101533</v>
      </c>
      <c r="I27" s="7">
        <f t="shared" si="3"/>
        <v>0.9427957278399176</v>
      </c>
      <c r="J27" s="6">
        <f t="shared" si="4"/>
        <v>11451</v>
      </c>
      <c r="K27" s="7">
        <f t="shared" si="5"/>
        <v>12.711751515286075</v>
      </c>
    </row>
    <row r="28" spans="1:11" ht="15" customHeight="1">
      <c r="A28" s="5" t="s">
        <v>28</v>
      </c>
      <c r="B28" s="6">
        <v>82546</v>
      </c>
      <c r="C28" s="7">
        <f t="shared" si="0"/>
        <v>0.8109970835112029</v>
      </c>
      <c r="D28" s="6">
        <v>77611</v>
      </c>
      <c r="E28" s="7">
        <f t="shared" si="1"/>
        <v>0.705875718906648</v>
      </c>
      <c r="F28" s="6">
        <v>84471</v>
      </c>
      <c r="G28" s="7">
        <f t="shared" si="2"/>
        <v>0.7425640740730323</v>
      </c>
      <c r="H28" s="6">
        <v>98605</v>
      </c>
      <c r="I28" s="7">
        <f t="shared" si="3"/>
        <v>0.9156074649981295</v>
      </c>
      <c r="J28" s="6">
        <f t="shared" si="4"/>
        <v>14134</v>
      </c>
      <c r="K28" s="7">
        <f t="shared" si="5"/>
        <v>16.732369689005694</v>
      </c>
    </row>
    <row r="29" spans="1:11" ht="15" customHeight="1">
      <c r="A29" s="5" t="s">
        <v>21</v>
      </c>
      <c r="B29" s="6">
        <v>41162</v>
      </c>
      <c r="C29" s="7">
        <f t="shared" si="0"/>
        <v>0.4044079901084018</v>
      </c>
      <c r="D29" s="6">
        <v>54778</v>
      </c>
      <c r="E29" s="7">
        <f t="shared" si="1"/>
        <v>0.4982085030507063</v>
      </c>
      <c r="F29" s="6">
        <v>68630</v>
      </c>
      <c r="G29" s="7">
        <f t="shared" si="2"/>
        <v>0.6033096850236436</v>
      </c>
      <c r="H29" s="6">
        <v>70317</v>
      </c>
      <c r="I29" s="7">
        <f t="shared" si="3"/>
        <v>0.6529361606031485</v>
      </c>
      <c r="J29" s="6">
        <f t="shared" si="4"/>
        <v>1687</v>
      </c>
      <c r="K29" s="7">
        <f t="shared" si="5"/>
        <v>2.4581086988197582</v>
      </c>
    </row>
    <row r="30" spans="1:11" ht="15" customHeight="1">
      <c r="A30" s="5" t="s">
        <v>20</v>
      </c>
      <c r="B30" s="6">
        <v>42654</v>
      </c>
      <c r="C30" s="7">
        <f t="shared" si="0"/>
        <v>0.4190665762131036</v>
      </c>
      <c r="D30" s="6">
        <v>40765</v>
      </c>
      <c r="E30" s="7">
        <f t="shared" si="1"/>
        <v>0.3707596047110526</v>
      </c>
      <c r="F30" s="6">
        <v>46174</v>
      </c>
      <c r="G30" s="7">
        <f t="shared" si="2"/>
        <v>0.40590443532393594</v>
      </c>
      <c r="H30" s="6">
        <v>63865</v>
      </c>
      <c r="I30" s="7">
        <f t="shared" si="3"/>
        <v>0.5930254120187164</v>
      </c>
      <c r="J30" s="6">
        <f t="shared" si="4"/>
        <v>17691</v>
      </c>
      <c r="K30" s="7">
        <f t="shared" si="5"/>
        <v>38.31376965391779</v>
      </c>
    </row>
    <row r="31" spans="1:11" ht="15" customHeight="1">
      <c r="A31" s="5" t="s">
        <v>36</v>
      </c>
      <c r="B31" s="6">
        <v>45883</v>
      </c>
      <c r="C31" s="7">
        <f t="shared" si="0"/>
        <v>0.450790821878038</v>
      </c>
      <c r="D31" s="6">
        <v>46989</v>
      </c>
      <c r="E31" s="7">
        <f t="shared" si="1"/>
        <v>0.42736717933932666</v>
      </c>
      <c r="F31" s="6">
        <v>53035</v>
      </c>
      <c r="G31" s="7">
        <f t="shared" si="2"/>
        <v>0.46621782231136444</v>
      </c>
      <c r="H31" s="6">
        <v>58681</v>
      </c>
      <c r="I31" s="7">
        <f t="shared" si="3"/>
        <v>0.544888815511944</v>
      </c>
      <c r="J31" s="6">
        <f t="shared" si="4"/>
        <v>5646</v>
      </c>
      <c r="K31" s="7">
        <f t="shared" si="5"/>
        <v>10.645799943433582</v>
      </c>
    </row>
    <row r="32" spans="1:11" ht="15" customHeight="1">
      <c r="A32" s="5" t="s">
        <v>31</v>
      </c>
      <c r="B32" s="6">
        <v>39740</v>
      </c>
      <c r="C32" s="7">
        <f t="shared" si="0"/>
        <v>0.3904371392767088</v>
      </c>
      <c r="D32" s="6">
        <v>39864</v>
      </c>
      <c r="E32" s="7">
        <f t="shared" si="1"/>
        <v>0.3625649670600123</v>
      </c>
      <c r="F32" s="6">
        <v>41934</v>
      </c>
      <c r="G32" s="7">
        <f t="shared" si="2"/>
        <v>0.3686316236599369</v>
      </c>
      <c r="H32" s="6">
        <v>44942</v>
      </c>
      <c r="I32" s="7">
        <f t="shared" si="3"/>
        <v>0.41731383491654517</v>
      </c>
      <c r="J32" s="6">
        <f t="shared" si="4"/>
        <v>3008</v>
      </c>
      <c r="K32" s="7">
        <f t="shared" si="5"/>
        <v>7.1731768970286645</v>
      </c>
    </row>
    <row r="33" spans="1:11" ht="15" customHeight="1">
      <c r="A33" s="5" t="s">
        <v>16</v>
      </c>
      <c r="B33" s="6">
        <v>26554</v>
      </c>
      <c r="C33" s="7">
        <f t="shared" si="0"/>
        <v>0.26088746342108016</v>
      </c>
      <c r="D33" s="6">
        <v>35524</v>
      </c>
      <c r="E33" s="7">
        <f t="shared" si="1"/>
        <v>0.3230924616154896</v>
      </c>
      <c r="F33" s="6">
        <v>41153</v>
      </c>
      <c r="G33" s="7">
        <f t="shared" si="2"/>
        <v>0.3617660420774881</v>
      </c>
      <c r="H33" s="6">
        <v>44024</v>
      </c>
      <c r="I33" s="7">
        <f t="shared" si="3"/>
        <v>0.4087896459518041</v>
      </c>
      <c r="J33" s="6">
        <f t="shared" si="4"/>
        <v>2871</v>
      </c>
      <c r="K33" s="7">
        <f t="shared" si="5"/>
        <v>6.97640512234831</v>
      </c>
    </row>
    <row r="34" spans="1:11" ht="15" customHeight="1">
      <c r="A34" s="5" t="s">
        <v>23</v>
      </c>
      <c r="B34" s="6">
        <v>27375</v>
      </c>
      <c r="C34" s="7">
        <f t="shared" si="0"/>
        <v>0.2689536156945119</v>
      </c>
      <c r="D34" s="6">
        <v>32038</v>
      </c>
      <c r="E34" s="7">
        <f t="shared" si="1"/>
        <v>0.29138712659714716</v>
      </c>
      <c r="F34" s="6">
        <v>36034</v>
      </c>
      <c r="G34" s="7">
        <f t="shared" si="2"/>
        <v>0.3167661545991836</v>
      </c>
      <c r="H34" s="6">
        <v>36534</v>
      </c>
      <c r="I34" s="7">
        <f t="shared" si="3"/>
        <v>0.33924043533534465</v>
      </c>
      <c r="J34" s="6">
        <f t="shared" si="4"/>
        <v>500</v>
      </c>
      <c r="K34" s="7">
        <f t="shared" si="5"/>
        <v>1.3875783981794971</v>
      </c>
    </row>
    <row r="35" spans="1:11" ht="15" customHeight="1">
      <c r="A35" s="5" t="s">
        <v>25</v>
      </c>
      <c r="B35" s="6">
        <v>20022</v>
      </c>
      <c r="C35" s="7">
        <f t="shared" si="0"/>
        <v>0.19671193765974493</v>
      </c>
      <c r="D35" s="6">
        <v>23336</v>
      </c>
      <c r="E35" s="7">
        <f t="shared" si="1"/>
        <v>0.21224202466667788</v>
      </c>
      <c r="F35" s="6">
        <v>34719</v>
      </c>
      <c r="G35" s="7">
        <f t="shared" si="2"/>
        <v>0.3052063085288632</v>
      </c>
      <c r="H35" s="6">
        <v>35163</v>
      </c>
      <c r="I35" s="7">
        <f t="shared" si="3"/>
        <v>0.32650986554159755</v>
      </c>
      <c r="J35" s="6">
        <f t="shared" si="4"/>
        <v>444</v>
      </c>
      <c r="K35" s="7">
        <f t="shared" si="5"/>
        <v>1.2788386762291541</v>
      </c>
    </row>
    <row r="36" spans="1:11" ht="15" customHeight="1">
      <c r="A36" s="5" t="s">
        <v>17</v>
      </c>
      <c r="B36" s="6">
        <v>39587</v>
      </c>
      <c r="C36" s="7">
        <f t="shared" si="0"/>
        <v>0.3889339464657039</v>
      </c>
      <c r="D36" s="6">
        <v>38738</v>
      </c>
      <c r="E36" s="7">
        <f t="shared" si="1"/>
        <v>0.35232394375804627</v>
      </c>
      <c r="F36" s="6">
        <v>34756</v>
      </c>
      <c r="G36" s="7">
        <f t="shared" si="2"/>
        <v>0.30553156655517644</v>
      </c>
      <c r="H36" s="6">
        <v>29936</v>
      </c>
      <c r="I36" s="7">
        <f t="shared" si="3"/>
        <v>0.27797398785238076</v>
      </c>
      <c r="J36" s="6">
        <f t="shared" si="4"/>
        <v>-4820</v>
      </c>
      <c r="K36" s="7">
        <f t="shared" si="5"/>
        <v>-13.86810910346415</v>
      </c>
    </row>
    <row r="37" spans="1:11" ht="15" customHeight="1">
      <c r="A37" s="5" t="s">
        <v>33</v>
      </c>
      <c r="B37" s="6">
        <v>15626</v>
      </c>
      <c r="C37" s="7">
        <f t="shared" si="0"/>
        <v>0.15352216251479245</v>
      </c>
      <c r="D37" s="6">
        <v>16898</v>
      </c>
      <c r="E37" s="7">
        <f t="shared" si="1"/>
        <v>0.15368810990819004</v>
      </c>
      <c r="F37" s="6">
        <v>18582</v>
      </c>
      <c r="G37" s="7">
        <f t="shared" si="2"/>
        <v>0.16334985526896903</v>
      </c>
      <c r="H37" s="6">
        <v>22100</v>
      </c>
      <c r="I37" s="7">
        <f t="shared" si="3"/>
        <v>0.20521195655857877</v>
      </c>
      <c r="J37" s="6">
        <f t="shared" si="4"/>
        <v>3518</v>
      </c>
      <c r="K37" s="7">
        <f t="shared" si="5"/>
        <v>18.93230007534173</v>
      </c>
    </row>
    <row r="38" spans="1:11" ht="15" customHeight="1">
      <c r="A38" s="5" t="s">
        <v>26</v>
      </c>
      <c r="B38" s="6">
        <v>18375</v>
      </c>
      <c r="C38" s="7">
        <f t="shared" si="0"/>
        <v>0.18053050916480937</v>
      </c>
      <c r="D38" s="6">
        <v>13818</v>
      </c>
      <c r="E38" s="7">
        <f t="shared" si="1"/>
        <v>0.12567536410885136</v>
      </c>
      <c r="F38" s="6">
        <v>15964</v>
      </c>
      <c r="G38" s="7">
        <f t="shared" si="2"/>
        <v>0.14033565221794325</v>
      </c>
      <c r="H38" s="6">
        <v>14070</v>
      </c>
      <c r="I38" s="7">
        <f t="shared" si="3"/>
        <v>0.13064851713933048</v>
      </c>
      <c r="J38" s="6">
        <f t="shared" si="4"/>
        <v>-1894</v>
      </c>
      <c r="K38" s="7">
        <f t="shared" si="5"/>
        <v>-11.86419443748434</v>
      </c>
    </row>
    <row r="39" spans="1:11" ht="15" customHeight="1">
      <c r="A39" s="5" t="s">
        <v>18</v>
      </c>
      <c r="B39" s="6">
        <v>15698</v>
      </c>
      <c r="C39" s="7">
        <f t="shared" si="0"/>
        <v>0.15422954736703007</v>
      </c>
      <c r="D39" s="6">
        <v>15379</v>
      </c>
      <c r="E39" s="7">
        <f t="shared" si="1"/>
        <v>0.13987273300260708</v>
      </c>
      <c r="F39" s="6">
        <v>12216</v>
      </c>
      <c r="G39" s="7">
        <f t="shared" si="2"/>
        <v>0.10738789322816304</v>
      </c>
      <c r="H39" s="6">
        <v>13274</v>
      </c>
      <c r="I39" s="7">
        <f t="shared" si="3"/>
        <v>0.12325717245966401</v>
      </c>
      <c r="J39" s="6">
        <f t="shared" si="4"/>
        <v>1058</v>
      </c>
      <c r="K39" s="7">
        <f t="shared" si="5"/>
        <v>8.660772757039947</v>
      </c>
    </row>
    <row r="40" spans="1:11" ht="15" customHeight="1">
      <c r="A40" s="5" t="s">
        <v>37</v>
      </c>
      <c r="B40" s="6">
        <v>3389</v>
      </c>
      <c r="C40" s="7">
        <f t="shared" si="0"/>
        <v>0.03329621200324022</v>
      </c>
      <c r="D40" s="6">
        <v>6285</v>
      </c>
      <c r="E40" s="7">
        <f t="shared" si="1"/>
        <v>0.05716237251585835</v>
      </c>
      <c r="F40" s="6">
        <v>5625</v>
      </c>
      <c r="G40" s="7">
        <f t="shared" si="2"/>
        <v>0.0494480107570741</v>
      </c>
      <c r="H40" s="6">
        <v>11220</v>
      </c>
      <c r="I40" s="7">
        <f t="shared" si="3"/>
        <v>0.10418453179127847</v>
      </c>
      <c r="J40" s="6">
        <f t="shared" si="4"/>
        <v>5595</v>
      </c>
      <c r="K40" s="7">
        <f t="shared" si="5"/>
        <v>99.46666666666667</v>
      </c>
    </row>
    <row r="41" spans="1:11" ht="15" customHeight="1">
      <c r="A41" s="5" t="s">
        <v>32</v>
      </c>
      <c r="B41" s="6">
        <v>2206</v>
      </c>
      <c r="C41" s="7">
        <f t="shared" si="0"/>
        <v>0.021673485889391535</v>
      </c>
      <c r="D41" s="6">
        <v>3268</v>
      </c>
      <c r="E41" s="7">
        <f t="shared" si="1"/>
        <v>0.029722614698778852</v>
      </c>
      <c r="F41" s="6">
        <v>4648</v>
      </c>
      <c r="G41" s="7">
        <f t="shared" si="2"/>
        <v>0.040859440710912076</v>
      </c>
      <c r="H41" s="6">
        <v>9666</v>
      </c>
      <c r="I41" s="7">
        <f t="shared" si="3"/>
        <v>0.08975469556991957</v>
      </c>
      <c r="J41" s="6">
        <f t="shared" si="4"/>
        <v>5018</v>
      </c>
      <c r="K41" s="7">
        <f t="shared" si="5"/>
        <v>107.96041308089501</v>
      </c>
    </row>
    <row r="42" spans="1:11" ht="15" customHeight="1">
      <c r="A42" s="5" t="s">
        <v>27</v>
      </c>
      <c r="B42" s="6">
        <v>6175</v>
      </c>
      <c r="C42" s="7">
        <f t="shared" si="0"/>
        <v>0.06066807586899036</v>
      </c>
      <c r="D42" s="6">
        <v>5223</v>
      </c>
      <c r="E42" s="7">
        <f t="shared" si="1"/>
        <v>0.04750343224348897</v>
      </c>
      <c r="F42" s="6">
        <v>5402</v>
      </c>
      <c r="G42" s="7">
        <f t="shared" si="2"/>
        <v>0.04748767184172698</v>
      </c>
      <c r="H42" s="6">
        <v>5216</v>
      </c>
      <c r="I42" s="7">
        <f t="shared" si="3"/>
        <v>0.04843373599138221</v>
      </c>
      <c r="J42" s="6">
        <f t="shared" si="4"/>
        <v>-186</v>
      </c>
      <c r="K42" s="7">
        <f t="shared" si="5"/>
        <v>-3.443169196593854</v>
      </c>
    </row>
    <row r="43" spans="1:11" ht="15" customHeight="1">
      <c r="A43" s="5" t="s">
        <v>29</v>
      </c>
      <c r="B43" s="6">
        <v>10407</v>
      </c>
      <c r="C43" s="7">
        <f t="shared" si="0"/>
        <v>0.10224658551717938</v>
      </c>
      <c r="D43" s="6">
        <v>8370</v>
      </c>
      <c r="E43" s="7">
        <f t="shared" si="1"/>
        <v>0.07612554621443665</v>
      </c>
      <c r="F43" s="6">
        <v>7875</v>
      </c>
      <c r="G43" s="7">
        <f t="shared" si="2"/>
        <v>0.06922721505990373</v>
      </c>
      <c r="H43" s="6">
        <v>5197</v>
      </c>
      <c r="I43" s="7">
        <f t="shared" si="3"/>
        <v>0.04825730942239519</v>
      </c>
      <c r="J43" s="6">
        <f t="shared" si="4"/>
        <v>-2678</v>
      </c>
      <c r="K43" s="7">
        <f t="shared" si="5"/>
        <v>-34.006349206349206</v>
      </c>
    </row>
    <row r="44" spans="1:11" ht="15" customHeight="1">
      <c r="A44" s="5" t="s">
        <v>35</v>
      </c>
      <c r="B44" s="6">
        <v>5954</v>
      </c>
      <c r="C44" s="7">
        <f t="shared" si="0"/>
        <v>0.05849679736420544</v>
      </c>
      <c r="D44" s="6">
        <v>3824</v>
      </c>
      <c r="E44" s="7">
        <f t="shared" si="1"/>
        <v>0.03477946101839974</v>
      </c>
      <c r="F44" s="6">
        <v>5287</v>
      </c>
      <c r="G44" s="7">
        <f t="shared" si="2"/>
        <v>0.04647673473291569</v>
      </c>
      <c r="H44" s="6">
        <v>4995</v>
      </c>
      <c r="I44" s="7">
        <f t="shared" si="3"/>
        <v>0.046381616425796426</v>
      </c>
      <c r="J44" s="6">
        <f t="shared" si="4"/>
        <v>-292</v>
      </c>
      <c r="K44" s="7">
        <f t="shared" si="5"/>
        <v>-5.522980896538679</v>
      </c>
    </row>
    <row r="45" spans="1:11" ht="15" customHeight="1">
      <c r="A45" s="5" t="s">
        <v>38</v>
      </c>
      <c r="B45" s="6">
        <v>6198</v>
      </c>
      <c r="C45" s="7">
        <f t="shared" si="0"/>
        <v>0.06089404603012182</v>
      </c>
      <c r="D45" s="6">
        <v>7354</v>
      </c>
      <c r="E45" s="7">
        <f t="shared" si="1"/>
        <v>0.06688497811958986</v>
      </c>
      <c r="F45" s="6">
        <v>8177</v>
      </c>
      <c r="G45" s="7">
        <f t="shared" si="2"/>
        <v>0.07188202381521687</v>
      </c>
      <c r="H45" s="6">
        <v>4601</v>
      </c>
      <c r="I45" s="7">
        <f t="shared" si="3"/>
        <v>0.04272308652153941</v>
      </c>
      <c r="J45" s="6">
        <f t="shared" si="4"/>
        <v>-3576</v>
      </c>
      <c r="K45" s="7">
        <f t="shared" si="5"/>
        <v>-43.73242020300844</v>
      </c>
    </row>
    <row r="46" spans="1:11" ht="15" customHeight="1">
      <c r="A46" s="5" t="s">
        <v>39</v>
      </c>
      <c r="B46" s="6">
        <v>1062</v>
      </c>
      <c r="C46" s="7">
        <f t="shared" si="0"/>
        <v>0.0104339265705049</v>
      </c>
      <c r="D46" s="6">
        <v>1253</v>
      </c>
      <c r="E46" s="7">
        <f t="shared" si="1"/>
        <v>0.011396094313821879</v>
      </c>
      <c r="F46" s="6">
        <v>1540</v>
      </c>
      <c r="G46" s="7">
        <f t="shared" si="2"/>
        <v>0.013537766500603397</v>
      </c>
      <c r="H46" s="6">
        <v>2024</v>
      </c>
      <c r="I46" s="7">
        <f t="shared" si="3"/>
        <v>0.018794072401563958</v>
      </c>
      <c r="J46" s="6">
        <f t="shared" si="4"/>
        <v>484</v>
      </c>
      <c r="K46" s="7">
        <f t="shared" si="5"/>
        <v>31.428571428571427</v>
      </c>
    </row>
    <row r="47" spans="1:11" ht="15.75" customHeight="1">
      <c r="A47" s="33" t="s">
        <v>46</v>
      </c>
      <c r="B47" s="6">
        <v>206347</v>
      </c>
      <c r="C47" s="7">
        <f t="shared" si="0"/>
        <v>2.027315862564948</v>
      </c>
      <c r="D47" s="6">
        <v>215618</v>
      </c>
      <c r="E47" s="7">
        <f t="shared" si="1"/>
        <v>1.961055916805783</v>
      </c>
      <c r="F47" s="6">
        <v>251844</v>
      </c>
      <c r="G47" s="7">
        <f t="shared" si="2"/>
        <v>2.2138995237519237</v>
      </c>
      <c r="H47" s="6">
        <v>296249</v>
      </c>
      <c r="I47" s="7">
        <f t="shared" si="3"/>
        <v>2.7508523492544077</v>
      </c>
      <c r="J47" s="6">
        <f t="shared" si="4"/>
        <v>44405</v>
      </c>
      <c r="K47" s="7">
        <f t="shared" si="5"/>
        <v>17.631946760693125</v>
      </c>
    </row>
    <row r="48" spans="1:11" ht="15.75" customHeight="1">
      <c r="A48" s="33" t="s">
        <v>47</v>
      </c>
      <c r="B48" s="6">
        <f>SUM(B8:B47)</f>
        <v>10178335</v>
      </c>
      <c r="C48" s="7">
        <f t="shared" si="0"/>
        <v>100</v>
      </c>
      <c r="D48" s="6">
        <f>SUM(D8:D47)</f>
        <v>10994995</v>
      </c>
      <c r="E48" s="7">
        <f t="shared" si="1"/>
        <v>100</v>
      </c>
      <c r="F48" s="6">
        <f>SUM(F8:F47)</f>
        <v>11375584</v>
      </c>
      <c r="G48" s="7">
        <f t="shared" si="2"/>
        <v>100</v>
      </c>
      <c r="H48" s="6">
        <f>SUM(H8:H47)</f>
        <v>10769353</v>
      </c>
      <c r="I48" s="7">
        <f t="shared" si="3"/>
        <v>100</v>
      </c>
      <c r="J48" s="6">
        <f t="shared" si="4"/>
        <v>-606231</v>
      </c>
      <c r="K48" s="7">
        <f t="shared" si="5"/>
        <v>-5.329229690537207</v>
      </c>
    </row>
    <row r="49" spans="1:11" ht="15.75" customHeight="1">
      <c r="A49" s="34" t="s">
        <v>65</v>
      </c>
      <c r="B49" s="6">
        <v>409411</v>
      </c>
      <c r="C49" s="10">
        <f>B49/B50*100</f>
        <v>3.8668381353311654</v>
      </c>
      <c r="D49" s="6">
        <v>396396</v>
      </c>
      <c r="E49" s="10">
        <f>D49/D50*100</f>
        <v>3.479785743461883</v>
      </c>
      <c r="F49" s="6">
        <v>415599</v>
      </c>
      <c r="G49" s="10">
        <f>F49/F50*100</f>
        <v>3.524659060927135</v>
      </c>
      <c r="H49" s="6">
        <v>443748</v>
      </c>
      <c r="I49" s="10">
        <f>H49/H50*100</f>
        <v>3.9574066085733106</v>
      </c>
      <c r="J49" s="6">
        <f t="shared" si="4"/>
        <v>28149</v>
      </c>
      <c r="K49" s="7">
        <f t="shared" si="5"/>
        <v>6.773115430980344</v>
      </c>
    </row>
    <row r="50" spans="1:11" ht="15.75" customHeight="1">
      <c r="A50" s="33" t="s">
        <v>49</v>
      </c>
      <c r="B50" s="6">
        <f>B49+B48</f>
        <v>10587746</v>
      </c>
      <c r="C50" s="11"/>
      <c r="D50" s="6">
        <f>D49+D48</f>
        <v>11391391</v>
      </c>
      <c r="E50" s="11"/>
      <c r="F50" s="6">
        <f>F49+F48</f>
        <v>11791183</v>
      </c>
      <c r="G50" s="11"/>
      <c r="H50" s="6">
        <f>H49+H48</f>
        <v>11213101</v>
      </c>
      <c r="I50" s="11"/>
      <c r="J50" s="6">
        <f t="shared" si="4"/>
        <v>-578082</v>
      </c>
      <c r="K50" s="7">
        <f t="shared" si="5"/>
        <v>-4.902663286626965</v>
      </c>
    </row>
  </sheetData>
  <sheetProtection/>
  <mergeCells count="17">
    <mergeCell ref="F6:G6"/>
    <mergeCell ref="H6:I6"/>
    <mergeCell ref="J6:K6"/>
    <mergeCell ref="C49:C50"/>
    <mergeCell ref="E49:E50"/>
    <mergeCell ref="G49:G50"/>
    <mergeCell ref="I49:I50"/>
    <mergeCell ref="A2:K2"/>
    <mergeCell ref="A3:K3"/>
    <mergeCell ref="A5:A7"/>
    <mergeCell ref="B5:C5"/>
    <mergeCell ref="D5:E5"/>
    <mergeCell ref="F5:G5"/>
    <mergeCell ref="H5:I5"/>
    <mergeCell ref="J5:K5"/>
    <mergeCell ref="B6:C6"/>
    <mergeCell ref="D6:E6"/>
  </mergeCells>
  <conditionalFormatting sqref="J8:K50">
    <cfRule type="cellIs" priority="1" dxfId="1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2.7109375" style="2" customWidth="1"/>
    <col min="2" max="12" width="12.28125" style="1" customWidth="1"/>
    <col min="13" max="13" width="13.7109375" style="1" customWidth="1"/>
    <col min="14" max="14" width="12.7109375" style="1" customWidth="1"/>
    <col min="15" max="16384" width="9.140625" style="1" customWidth="1"/>
  </cols>
  <sheetData>
    <row r="1" ht="4.5" customHeight="1"/>
    <row r="2" spans="1:14" ht="25.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9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ht="4.5" customHeight="1"/>
    <row r="5" spans="1:14" ht="34.5" customHeight="1">
      <c r="A5" s="35" t="s">
        <v>0</v>
      </c>
      <c r="B5" s="36" t="s">
        <v>67</v>
      </c>
      <c r="C5" s="36" t="s">
        <v>68</v>
      </c>
      <c r="D5" s="36" t="s">
        <v>69</v>
      </c>
      <c r="E5" s="36" t="s">
        <v>70</v>
      </c>
      <c r="F5" s="36" t="s">
        <v>71</v>
      </c>
      <c r="G5" s="36" t="s">
        <v>72</v>
      </c>
      <c r="H5" s="36" t="s">
        <v>73</v>
      </c>
      <c r="I5" s="36" t="s">
        <v>74</v>
      </c>
      <c r="J5" s="36" t="s">
        <v>75</v>
      </c>
      <c r="K5" s="36" t="s">
        <v>76</v>
      </c>
      <c r="L5" s="36" t="s">
        <v>77</v>
      </c>
      <c r="M5" s="36" t="s">
        <v>78</v>
      </c>
      <c r="N5" s="37" t="s">
        <v>79</v>
      </c>
    </row>
    <row r="6" spans="1:14" ht="15" customHeight="1">
      <c r="A6" s="5" t="s">
        <v>1</v>
      </c>
      <c r="B6" s="6">
        <v>52731</v>
      </c>
      <c r="C6" s="6">
        <v>68328</v>
      </c>
      <c r="D6" s="6">
        <v>146755</v>
      </c>
      <c r="E6" s="6">
        <v>222809</v>
      </c>
      <c r="F6" s="6">
        <v>379769</v>
      </c>
      <c r="G6" s="6">
        <v>338471</v>
      </c>
      <c r="H6" s="6">
        <v>372559</v>
      </c>
      <c r="I6" s="6">
        <v>469012</v>
      </c>
      <c r="J6" s="6">
        <v>432236</v>
      </c>
      <c r="K6" s="6">
        <v>469886</v>
      </c>
      <c r="L6" s="6">
        <v>136565</v>
      </c>
      <c r="M6" s="6">
        <v>3089121</v>
      </c>
      <c r="N6" s="7">
        <f>M6/M$46*100</f>
        <v>28.684369432406942</v>
      </c>
    </row>
    <row r="7" spans="1:14" ht="15" customHeight="1">
      <c r="A7" s="5" t="s">
        <v>2</v>
      </c>
      <c r="B7" s="6">
        <v>12870</v>
      </c>
      <c r="C7" s="6">
        <v>8632</v>
      </c>
      <c r="D7" s="6">
        <v>10834</v>
      </c>
      <c r="E7" s="6">
        <v>94503</v>
      </c>
      <c r="F7" s="6">
        <v>415607</v>
      </c>
      <c r="G7" s="6">
        <v>535347</v>
      </c>
      <c r="H7" s="6">
        <v>567887</v>
      </c>
      <c r="I7" s="6">
        <v>525177</v>
      </c>
      <c r="J7" s="6">
        <v>441254</v>
      </c>
      <c r="K7" s="6">
        <v>176972</v>
      </c>
      <c r="L7" s="6">
        <v>45884</v>
      </c>
      <c r="M7" s="6">
        <v>2834967</v>
      </c>
      <c r="N7" s="7">
        <f aca="true" t="shared" si="0" ref="N7:N46">M7/M$46*100</f>
        <v>26.32439478954771</v>
      </c>
    </row>
    <row r="8" spans="1:14" ht="15" customHeight="1">
      <c r="A8" s="5" t="s">
        <v>5</v>
      </c>
      <c r="B8" s="6">
        <v>5688</v>
      </c>
      <c r="C8" s="6">
        <v>7591</v>
      </c>
      <c r="D8" s="6">
        <v>8870</v>
      </c>
      <c r="E8" s="6">
        <v>53246</v>
      </c>
      <c r="F8" s="6">
        <v>91306</v>
      </c>
      <c r="G8" s="6">
        <v>43991</v>
      </c>
      <c r="H8" s="6">
        <v>97118</v>
      </c>
      <c r="I8" s="6">
        <v>78680</v>
      </c>
      <c r="J8" s="6">
        <v>46912</v>
      </c>
      <c r="K8" s="6">
        <v>56310</v>
      </c>
      <c r="L8" s="6">
        <v>7908</v>
      </c>
      <c r="M8" s="6">
        <v>497620</v>
      </c>
      <c r="N8" s="7">
        <f t="shared" si="0"/>
        <v>4.620704697858822</v>
      </c>
    </row>
    <row r="9" spans="1:14" ht="15" customHeight="1">
      <c r="A9" s="5" t="s">
        <v>3</v>
      </c>
      <c r="B9" s="6">
        <v>3456</v>
      </c>
      <c r="C9" s="6">
        <v>8571</v>
      </c>
      <c r="D9" s="6">
        <v>19371</v>
      </c>
      <c r="E9" s="6">
        <v>39099</v>
      </c>
      <c r="F9" s="6">
        <v>56715</v>
      </c>
      <c r="G9" s="6">
        <v>57634</v>
      </c>
      <c r="H9" s="6">
        <v>71029</v>
      </c>
      <c r="I9" s="6">
        <v>77654</v>
      </c>
      <c r="J9" s="6">
        <v>61916</v>
      </c>
      <c r="K9" s="6">
        <v>51026</v>
      </c>
      <c r="L9" s="6">
        <v>11337</v>
      </c>
      <c r="M9" s="6">
        <v>457808</v>
      </c>
      <c r="N9" s="7">
        <f t="shared" si="0"/>
        <v>4.251026036568771</v>
      </c>
    </row>
    <row r="10" spans="1:14" ht="15" customHeight="1">
      <c r="A10" s="5" t="s">
        <v>15</v>
      </c>
      <c r="B10" s="6">
        <v>1200</v>
      </c>
      <c r="C10" s="6">
        <v>3213</v>
      </c>
      <c r="D10" s="6">
        <v>7745</v>
      </c>
      <c r="E10" s="6">
        <v>24703</v>
      </c>
      <c r="F10" s="6">
        <v>51172</v>
      </c>
      <c r="G10" s="6">
        <v>53832</v>
      </c>
      <c r="H10" s="6">
        <v>59243</v>
      </c>
      <c r="I10" s="6">
        <v>48211</v>
      </c>
      <c r="J10" s="6">
        <v>49623</v>
      </c>
      <c r="K10" s="6">
        <v>34430</v>
      </c>
      <c r="L10" s="6">
        <v>1502</v>
      </c>
      <c r="M10" s="6">
        <v>334874</v>
      </c>
      <c r="N10" s="7">
        <f t="shared" si="0"/>
        <v>3.1095089927872173</v>
      </c>
    </row>
    <row r="11" spans="1:14" ht="15" customHeight="1">
      <c r="A11" s="5" t="s">
        <v>14</v>
      </c>
      <c r="B11" s="6">
        <v>1186</v>
      </c>
      <c r="C11" s="6">
        <v>1342</v>
      </c>
      <c r="D11" s="6">
        <v>1619</v>
      </c>
      <c r="E11" s="6">
        <v>13123</v>
      </c>
      <c r="F11" s="6">
        <v>40625</v>
      </c>
      <c r="G11" s="6">
        <v>51869</v>
      </c>
      <c r="H11" s="6">
        <v>60203</v>
      </c>
      <c r="I11" s="6">
        <v>61523</v>
      </c>
      <c r="J11" s="6">
        <v>57917</v>
      </c>
      <c r="K11" s="6">
        <v>25913</v>
      </c>
      <c r="L11" s="6">
        <v>1652</v>
      </c>
      <c r="M11" s="6">
        <v>316972</v>
      </c>
      <c r="N11" s="7">
        <f t="shared" si="0"/>
        <v>2.9432780223658748</v>
      </c>
    </row>
    <row r="12" spans="1:14" ht="15" customHeight="1">
      <c r="A12" s="5" t="s">
        <v>30</v>
      </c>
      <c r="B12" s="6">
        <v>347</v>
      </c>
      <c r="C12" s="6">
        <v>314</v>
      </c>
      <c r="D12" s="6">
        <v>236</v>
      </c>
      <c r="E12" s="6">
        <v>1768</v>
      </c>
      <c r="F12" s="6">
        <v>26978</v>
      </c>
      <c r="G12" s="6">
        <v>67177</v>
      </c>
      <c r="H12" s="6">
        <v>74939</v>
      </c>
      <c r="I12" s="6">
        <v>69516</v>
      </c>
      <c r="J12" s="6">
        <v>25144</v>
      </c>
      <c r="K12" s="6">
        <v>1740</v>
      </c>
      <c r="L12" s="6">
        <v>208</v>
      </c>
      <c r="M12" s="6">
        <v>268367</v>
      </c>
      <c r="N12" s="7">
        <f t="shared" si="0"/>
        <v>2.491951002070412</v>
      </c>
    </row>
    <row r="13" spans="1:14" ht="15" customHeight="1">
      <c r="A13" s="5" t="s">
        <v>4</v>
      </c>
      <c r="B13" s="6">
        <v>3327</v>
      </c>
      <c r="C13" s="6">
        <v>4176</v>
      </c>
      <c r="D13" s="6">
        <v>6721</v>
      </c>
      <c r="E13" s="6">
        <v>25696</v>
      </c>
      <c r="F13" s="6">
        <v>22963</v>
      </c>
      <c r="G13" s="6">
        <v>27903</v>
      </c>
      <c r="H13" s="6">
        <v>59510</v>
      </c>
      <c r="I13" s="6">
        <v>43134</v>
      </c>
      <c r="J13" s="6">
        <v>23550</v>
      </c>
      <c r="K13" s="6">
        <v>15614</v>
      </c>
      <c r="L13" s="6">
        <v>8602</v>
      </c>
      <c r="M13" s="6">
        <v>241196</v>
      </c>
      <c r="N13" s="7">
        <f t="shared" si="0"/>
        <v>2.239651722810089</v>
      </c>
    </row>
    <row r="14" spans="1:14" ht="15" customHeight="1">
      <c r="A14" s="5" t="s">
        <v>11</v>
      </c>
      <c r="B14" s="6">
        <v>1785</v>
      </c>
      <c r="C14" s="6">
        <v>1946</v>
      </c>
      <c r="D14" s="6">
        <v>3391</v>
      </c>
      <c r="E14" s="6">
        <v>8802</v>
      </c>
      <c r="F14" s="6">
        <v>25294</v>
      </c>
      <c r="G14" s="6">
        <v>41487</v>
      </c>
      <c r="H14" s="6">
        <v>62337</v>
      </c>
      <c r="I14" s="6">
        <v>51861</v>
      </c>
      <c r="J14" s="6">
        <v>31789</v>
      </c>
      <c r="K14" s="6">
        <v>9687</v>
      </c>
      <c r="L14" s="6">
        <v>2228</v>
      </c>
      <c r="M14" s="6">
        <v>240607</v>
      </c>
      <c r="N14" s="7">
        <f t="shared" si="0"/>
        <v>2.2341824991714914</v>
      </c>
    </row>
    <row r="15" spans="1:14" ht="15" customHeight="1">
      <c r="A15" s="5" t="s">
        <v>13</v>
      </c>
      <c r="B15" s="6">
        <v>682</v>
      </c>
      <c r="C15" s="6">
        <v>3866</v>
      </c>
      <c r="D15" s="6">
        <v>8818</v>
      </c>
      <c r="E15" s="6">
        <v>14790</v>
      </c>
      <c r="F15" s="6">
        <v>24026</v>
      </c>
      <c r="G15" s="6">
        <v>29466</v>
      </c>
      <c r="H15" s="6">
        <v>55487</v>
      </c>
      <c r="I15" s="6">
        <v>26102</v>
      </c>
      <c r="J15" s="6">
        <v>26909</v>
      </c>
      <c r="K15" s="6">
        <v>25674</v>
      </c>
      <c r="L15" s="6">
        <v>1734</v>
      </c>
      <c r="M15" s="6">
        <v>217554</v>
      </c>
      <c r="N15" s="7">
        <f t="shared" si="0"/>
        <v>2.02012135733688</v>
      </c>
    </row>
    <row r="16" spans="1:14" ht="15" customHeight="1">
      <c r="A16" s="5" t="s">
        <v>7</v>
      </c>
      <c r="B16" s="6">
        <v>2354</v>
      </c>
      <c r="C16" s="6">
        <v>3435</v>
      </c>
      <c r="D16" s="6">
        <v>6169</v>
      </c>
      <c r="E16" s="6">
        <v>7610</v>
      </c>
      <c r="F16" s="6">
        <v>16399</v>
      </c>
      <c r="G16" s="6">
        <v>30389</v>
      </c>
      <c r="H16" s="6">
        <v>49817</v>
      </c>
      <c r="I16" s="6">
        <v>39348</v>
      </c>
      <c r="J16" s="6">
        <v>23567</v>
      </c>
      <c r="K16" s="6">
        <v>12210</v>
      </c>
      <c r="L16" s="6">
        <v>3606</v>
      </c>
      <c r="M16" s="6">
        <v>194904</v>
      </c>
      <c r="N16" s="7">
        <f t="shared" si="0"/>
        <v>1.8098023158865717</v>
      </c>
    </row>
    <row r="17" spans="1:14" ht="15" customHeight="1">
      <c r="A17" s="5" t="s">
        <v>6</v>
      </c>
      <c r="B17" s="6">
        <v>2046</v>
      </c>
      <c r="C17" s="6">
        <v>4060</v>
      </c>
      <c r="D17" s="6">
        <v>7878</v>
      </c>
      <c r="E17" s="6">
        <v>9674</v>
      </c>
      <c r="F17" s="6">
        <v>24266</v>
      </c>
      <c r="G17" s="6">
        <v>34046</v>
      </c>
      <c r="H17" s="6">
        <v>46715</v>
      </c>
      <c r="I17" s="6">
        <v>22329</v>
      </c>
      <c r="J17" s="6">
        <v>22167</v>
      </c>
      <c r="K17" s="6">
        <v>12840</v>
      </c>
      <c r="L17" s="6">
        <v>3913</v>
      </c>
      <c r="M17" s="6">
        <v>189934</v>
      </c>
      <c r="N17" s="7">
        <f t="shared" si="0"/>
        <v>1.7636528396831268</v>
      </c>
    </row>
    <row r="18" spans="1:14" ht="15" customHeight="1">
      <c r="A18" s="5" t="s">
        <v>12</v>
      </c>
      <c r="B18" s="6">
        <v>1267</v>
      </c>
      <c r="C18" s="6">
        <v>2800</v>
      </c>
      <c r="D18" s="6">
        <v>3617</v>
      </c>
      <c r="E18" s="6">
        <v>14688</v>
      </c>
      <c r="F18" s="6">
        <v>14979</v>
      </c>
      <c r="G18" s="6">
        <v>16340</v>
      </c>
      <c r="H18" s="6">
        <v>39635</v>
      </c>
      <c r="I18" s="6">
        <v>13471</v>
      </c>
      <c r="J18" s="6">
        <v>29000</v>
      </c>
      <c r="K18" s="6">
        <v>28470</v>
      </c>
      <c r="L18" s="6">
        <v>1735</v>
      </c>
      <c r="M18" s="6">
        <v>166002</v>
      </c>
      <c r="N18" s="7">
        <f t="shared" si="0"/>
        <v>1.5414296476306422</v>
      </c>
    </row>
    <row r="19" spans="1:14" ht="15" customHeight="1">
      <c r="A19" s="5" t="s">
        <v>19</v>
      </c>
      <c r="B19" s="6">
        <v>189</v>
      </c>
      <c r="C19" s="6">
        <v>321</v>
      </c>
      <c r="D19" s="6">
        <v>358</v>
      </c>
      <c r="E19" s="6">
        <v>3581</v>
      </c>
      <c r="F19" s="6">
        <v>21586</v>
      </c>
      <c r="G19" s="6">
        <v>26993</v>
      </c>
      <c r="H19" s="6">
        <v>31145</v>
      </c>
      <c r="I19" s="6">
        <v>25680</v>
      </c>
      <c r="J19" s="6">
        <v>19740</v>
      </c>
      <c r="K19" s="6">
        <v>7551</v>
      </c>
      <c r="L19" s="6">
        <v>897</v>
      </c>
      <c r="M19" s="6">
        <v>138041</v>
      </c>
      <c r="N19" s="7">
        <f t="shared" si="0"/>
        <v>1.2817947373440168</v>
      </c>
    </row>
    <row r="20" spans="1:14" ht="15" customHeight="1">
      <c r="A20" s="5" t="s">
        <v>9</v>
      </c>
      <c r="B20" s="6">
        <v>1035</v>
      </c>
      <c r="C20" s="6">
        <v>3467</v>
      </c>
      <c r="D20" s="6">
        <v>7384</v>
      </c>
      <c r="E20" s="6">
        <v>16488</v>
      </c>
      <c r="F20" s="6">
        <v>21113</v>
      </c>
      <c r="G20" s="6">
        <v>18166</v>
      </c>
      <c r="H20" s="6">
        <v>12045</v>
      </c>
      <c r="I20" s="6">
        <v>13555</v>
      </c>
      <c r="J20" s="6">
        <v>19145</v>
      </c>
      <c r="K20" s="6">
        <v>21076</v>
      </c>
      <c r="L20" s="6">
        <v>2705</v>
      </c>
      <c r="M20" s="6">
        <v>136179</v>
      </c>
      <c r="N20" s="7">
        <f t="shared" si="0"/>
        <v>1.2645049335832894</v>
      </c>
    </row>
    <row r="21" spans="1:14" ht="15" customHeight="1">
      <c r="A21" s="5" t="s">
        <v>24</v>
      </c>
      <c r="B21" s="6">
        <v>353</v>
      </c>
      <c r="C21" s="6">
        <v>442</v>
      </c>
      <c r="D21" s="6">
        <v>916</v>
      </c>
      <c r="E21" s="6">
        <v>1103</v>
      </c>
      <c r="F21" s="6">
        <v>8193</v>
      </c>
      <c r="G21" s="6">
        <v>32151</v>
      </c>
      <c r="H21" s="6">
        <v>32848</v>
      </c>
      <c r="I21" s="6">
        <v>27526</v>
      </c>
      <c r="J21" s="6">
        <v>25189</v>
      </c>
      <c r="K21" s="6">
        <v>6329</v>
      </c>
      <c r="L21" s="6">
        <v>387</v>
      </c>
      <c r="M21" s="6">
        <v>135437</v>
      </c>
      <c r="N21" s="7">
        <f t="shared" si="0"/>
        <v>1.257615011783902</v>
      </c>
    </row>
    <row r="22" spans="1:14" ht="15" customHeight="1">
      <c r="A22" s="5" t="s">
        <v>10</v>
      </c>
      <c r="B22" s="6">
        <v>611</v>
      </c>
      <c r="C22" s="6">
        <v>1636</v>
      </c>
      <c r="D22" s="6">
        <v>1460</v>
      </c>
      <c r="E22" s="6">
        <v>10868</v>
      </c>
      <c r="F22" s="6">
        <v>12063</v>
      </c>
      <c r="G22" s="6">
        <v>12077</v>
      </c>
      <c r="H22" s="6">
        <v>24208</v>
      </c>
      <c r="I22" s="6">
        <v>30731</v>
      </c>
      <c r="J22" s="6">
        <v>10497</v>
      </c>
      <c r="K22" s="6">
        <v>11921</v>
      </c>
      <c r="L22" s="6">
        <v>2459</v>
      </c>
      <c r="M22" s="6">
        <v>118531</v>
      </c>
      <c r="N22" s="7">
        <f t="shared" si="0"/>
        <v>1.1006325078210362</v>
      </c>
    </row>
    <row r="23" spans="1:14" ht="15" customHeight="1">
      <c r="A23" s="5" t="s">
        <v>22</v>
      </c>
      <c r="B23" s="6">
        <v>160</v>
      </c>
      <c r="C23" s="6">
        <v>516</v>
      </c>
      <c r="D23" s="6">
        <v>758</v>
      </c>
      <c r="E23" s="6">
        <v>533</v>
      </c>
      <c r="F23" s="6">
        <v>2896</v>
      </c>
      <c r="G23" s="6">
        <v>26275</v>
      </c>
      <c r="H23" s="6">
        <v>32319</v>
      </c>
      <c r="I23" s="6">
        <v>29599</v>
      </c>
      <c r="J23" s="6">
        <v>15892</v>
      </c>
      <c r="K23" s="6">
        <v>2048</v>
      </c>
      <c r="L23" s="6">
        <v>483</v>
      </c>
      <c r="M23" s="6">
        <v>111479</v>
      </c>
      <c r="N23" s="7">
        <f t="shared" si="0"/>
        <v>1.0351503939001723</v>
      </c>
    </row>
    <row r="24" spans="1:14" ht="15" customHeight="1">
      <c r="A24" s="5" t="s">
        <v>34</v>
      </c>
      <c r="B24" s="6">
        <v>94</v>
      </c>
      <c r="C24" s="6">
        <v>120</v>
      </c>
      <c r="D24" s="6">
        <v>40057</v>
      </c>
      <c r="E24" s="6">
        <v>950</v>
      </c>
      <c r="F24" s="6">
        <v>4997</v>
      </c>
      <c r="G24" s="6">
        <v>8604</v>
      </c>
      <c r="H24" s="6">
        <v>16822</v>
      </c>
      <c r="I24" s="6">
        <v>17353</v>
      </c>
      <c r="J24" s="6">
        <v>15599</v>
      </c>
      <c r="K24" s="6">
        <v>2839</v>
      </c>
      <c r="L24" s="6">
        <v>113</v>
      </c>
      <c r="M24" s="6">
        <v>107548</v>
      </c>
      <c r="N24" s="7">
        <f t="shared" si="0"/>
        <v>0.9986486653376484</v>
      </c>
    </row>
    <row r="25" spans="1:14" ht="15" customHeight="1">
      <c r="A25" s="5" t="s">
        <v>8</v>
      </c>
      <c r="B25" s="6">
        <v>2008</v>
      </c>
      <c r="C25" s="6">
        <v>1333</v>
      </c>
      <c r="D25" s="6">
        <v>1510</v>
      </c>
      <c r="E25" s="6">
        <v>11245</v>
      </c>
      <c r="F25" s="6">
        <v>6682</v>
      </c>
      <c r="G25" s="6">
        <v>5403</v>
      </c>
      <c r="H25" s="6">
        <v>17188</v>
      </c>
      <c r="I25" s="6">
        <v>21064</v>
      </c>
      <c r="J25" s="6">
        <v>23663</v>
      </c>
      <c r="K25" s="6">
        <v>8217</v>
      </c>
      <c r="L25" s="6">
        <v>3220</v>
      </c>
      <c r="M25" s="6">
        <v>101533</v>
      </c>
      <c r="N25" s="7">
        <f t="shared" si="0"/>
        <v>0.9427957278399176</v>
      </c>
    </row>
    <row r="26" spans="1:14" ht="15" customHeight="1">
      <c r="A26" s="5" t="s">
        <v>28</v>
      </c>
      <c r="B26" s="6">
        <v>166</v>
      </c>
      <c r="C26" s="6">
        <v>130</v>
      </c>
      <c r="D26" s="6">
        <v>164</v>
      </c>
      <c r="E26" s="6">
        <v>1418</v>
      </c>
      <c r="F26" s="6">
        <v>4806</v>
      </c>
      <c r="G26" s="6">
        <v>23751</v>
      </c>
      <c r="H26" s="6">
        <v>23416</v>
      </c>
      <c r="I26" s="6">
        <v>26112</v>
      </c>
      <c r="J26" s="6">
        <v>16226</v>
      </c>
      <c r="K26" s="6">
        <v>2182</v>
      </c>
      <c r="L26" s="6">
        <v>234</v>
      </c>
      <c r="M26" s="6">
        <v>98605</v>
      </c>
      <c r="N26" s="7">
        <f t="shared" si="0"/>
        <v>0.9156074649981295</v>
      </c>
    </row>
    <row r="27" spans="1:14" ht="15" customHeight="1">
      <c r="A27" s="5" t="s">
        <v>21</v>
      </c>
      <c r="B27" s="6">
        <v>54</v>
      </c>
      <c r="C27" s="6">
        <v>69</v>
      </c>
      <c r="D27" s="6">
        <v>1089</v>
      </c>
      <c r="E27" s="6">
        <v>6499</v>
      </c>
      <c r="F27" s="6">
        <v>12865</v>
      </c>
      <c r="G27" s="6">
        <v>9326</v>
      </c>
      <c r="H27" s="6">
        <v>8036</v>
      </c>
      <c r="I27" s="6">
        <v>8456</v>
      </c>
      <c r="J27" s="6">
        <v>11979</v>
      </c>
      <c r="K27" s="6">
        <v>11251</v>
      </c>
      <c r="L27" s="6">
        <v>693</v>
      </c>
      <c r="M27" s="6">
        <v>70317</v>
      </c>
      <c r="N27" s="7">
        <f t="shared" si="0"/>
        <v>0.6529361606031485</v>
      </c>
    </row>
    <row r="28" spans="1:14" ht="15" customHeight="1">
      <c r="A28" s="5" t="s">
        <v>20</v>
      </c>
      <c r="B28" s="6">
        <v>242</v>
      </c>
      <c r="C28" s="6">
        <v>317</v>
      </c>
      <c r="D28" s="6">
        <v>686</v>
      </c>
      <c r="E28" s="6">
        <v>984</v>
      </c>
      <c r="F28" s="6">
        <v>2345</v>
      </c>
      <c r="G28" s="6">
        <v>11782</v>
      </c>
      <c r="H28" s="6">
        <v>18032</v>
      </c>
      <c r="I28" s="6">
        <v>15390</v>
      </c>
      <c r="J28" s="6">
        <v>9027</v>
      </c>
      <c r="K28" s="6">
        <v>4186</v>
      </c>
      <c r="L28" s="6">
        <v>874</v>
      </c>
      <c r="M28" s="6">
        <v>63865</v>
      </c>
      <c r="N28" s="7">
        <f t="shared" si="0"/>
        <v>0.5930254120187164</v>
      </c>
    </row>
    <row r="29" spans="1:14" ht="15" customHeight="1">
      <c r="A29" s="5" t="s">
        <v>36</v>
      </c>
      <c r="B29" s="6">
        <v>148</v>
      </c>
      <c r="C29" s="6">
        <v>54</v>
      </c>
      <c r="D29" s="6">
        <v>49</v>
      </c>
      <c r="E29" s="6">
        <v>890</v>
      </c>
      <c r="F29" s="6">
        <v>8559</v>
      </c>
      <c r="G29" s="6">
        <v>12640</v>
      </c>
      <c r="H29" s="6">
        <v>11489</v>
      </c>
      <c r="I29" s="6">
        <v>11911</v>
      </c>
      <c r="J29" s="6">
        <v>10602</v>
      </c>
      <c r="K29" s="6">
        <v>2265</v>
      </c>
      <c r="L29" s="6">
        <v>74</v>
      </c>
      <c r="M29" s="6">
        <v>58681</v>
      </c>
      <c r="N29" s="7">
        <f t="shared" si="0"/>
        <v>0.544888815511944</v>
      </c>
    </row>
    <row r="30" spans="1:14" ht="15" customHeight="1">
      <c r="A30" s="5" t="s">
        <v>31</v>
      </c>
      <c r="B30" s="6">
        <v>142</v>
      </c>
      <c r="C30" s="6">
        <v>176</v>
      </c>
      <c r="D30" s="6">
        <v>221</v>
      </c>
      <c r="E30" s="6">
        <v>562</v>
      </c>
      <c r="F30" s="6">
        <v>2319</v>
      </c>
      <c r="G30" s="6">
        <v>9480</v>
      </c>
      <c r="H30" s="6">
        <v>13323</v>
      </c>
      <c r="I30" s="6">
        <v>11837</v>
      </c>
      <c r="J30" s="6">
        <v>5367</v>
      </c>
      <c r="K30" s="6">
        <v>1353</v>
      </c>
      <c r="L30" s="6">
        <v>162</v>
      </c>
      <c r="M30" s="6">
        <v>44942</v>
      </c>
      <c r="N30" s="7">
        <f t="shared" si="0"/>
        <v>0.41731383491654517</v>
      </c>
    </row>
    <row r="31" spans="1:14" ht="15" customHeight="1">
      <c r="A31" s="5" t="s">
        <v>16</v>
      </c>
      <c r="B31" s="6">
        <v>52</v>
      </c>
      <c r="C31" s="6">
        <v>348</v>
      </c>
      <c r="D31" s="6">
        <v>1770</v>
      </c>
      <c r="E31" s="6">
        <v>5742</v>
      </c>
      <c r="F31" s="6">
        <v>6359</v>
      </c>
      <c r="G31" s="6">
        <v>5259</v>
      </c>
      <c r="H31" s="6">
        <v>4018</v>
      </c>
      <c r="I31" s="6">
        <v>4265</v>
      </c>
      <c r="J31" s="6">
        <v>6189</v>
      </c>
      <c r="K31" s="6">
        <v>8922</v>
      </c>
      <c r="L31" s="6">
        <v>1100</v>
      </c>
      <c r="M31" s="6">
        <v>44024</v>
      </c>
      <c r="N31" s="7">
        <f t="shared" si="0"/>
        <v>0.4087896459518041</v>
      </c>
    </row>
    <row r="32" spans="1:14" ht="15" customHeight="1">
      <c r="A32" s="5" t="s">
        <v>23</v>
      </c>
      <c r="B32" s="6">
        <v>39</v>
      </c>
      <c r="C32" s="6">
        <v>175</v>
      </c>
      <c r="D32" s="6">
        <v>351</v>
      </c>
      <c r="E32" s="6">
        <v>2530</v>
      </c>
      <c r="F32" s="6">
        <v>6398</v>
      </c>
      <c r="G32" s="6">
        <v>5061</v>
      </c>
      <c r="H32" s="6">
        <v>3182</v>
      </c>
      <c r="I32" s="6">
        <v>4992</v>
      </c>
      <c r="J32" s="6">
        <v>7539</v>
      </c>
      <c r="K32" s="6">
        <v>5844</v>
      </c>
      <c r="L32" s="6">
        <v>423</v>
      </c>
      <c r="M32" s="6">
        <v>36534</v>
      </c>
      <c r="N32" s="7">
        <f t="shared" si="0"/>
        <v>0.33924043533534465</v>
      </c>
    </row>
    <row r="33" spans="1:14" ht="15" customHeight="1">
      <c r="A33" s="5" t="s">
        <v>25</v>
      </c>
      <c r="B33" s="6">
        <v>86</v>
      </c>
      <c r="C33" s="6">
        <v>175</v>
      </c>
      <c r="D33" s="6">
        <v>117</v>
      </c>
      <c r="E33" s="6">
        <v>223</v>
      </c>
      <c r="F33" s="6">
        <v>1136</v>
      </c>
      <c r="G33" s="6">
        <v>5208</v>
      </c>
      <c r="H33" s="6">
        <v>10799</v>
      </c>
      <c r="I33" s="6">
        <v>11753</v>
      </c>
      <c r="J33" s="6">
        <v>4502</v>
      </c>
      <c r="K33" s="6">
        <v>778</v>
      </c>
      <c r="L33" s="6">
        <v>386</v>
      </c>
      <c r="M33" s="6">
        <v>35163</v>
      </c>
      <c r="N33" s="7">
        <f t="shared" si="0"/>
        <v>0.32650986554159755</v>
      </c>
    </row>
    <row r="34" spans="1:14" ht="15" customHeight="1">
      <c r="A34" s="5" t="s">
        <v>17</v>
      </c>
      <c r="B34" s="6">
        <v>406</v>
      </c>
      <c r="C34" s="6">
        <v>1162</v>
      </c>
      <c r="D34" s="6">
        <v>1249</v>
      </c>
      <c r="E34" s="6">
        <v>2639</v>
      </c>
      <c r="F34" s="6">
        <v>2175</v>
      </c>
      <c r="G34" s="6">
        <v>3862</v>
      </c>
      <c r="H34" s="6">
        <v>4931</v>
      </c>
      <c r="I34" s="6">
        <v>6679</v>
      </c>
      <c r="J34" s="6">
        <v>2738</v>
      </c>
      <c r="K34" s="6">
        <v>3068</v>
      </c>
      <c r="L34" s="6">
        <v>1027</v>
      </c>
      <c r="M34" s="6">
        <v>29936</v>
      </c>
      <c r="N34" s="7">
        <f t="shared" si="0"/>
        <v>0.27797398785238076</v>
      </c>
    </row>
    <row r="35" spans="1:14" ht="15" customHeight="1">
      <c r="A35" s="5" t="s">
        <v>33</v>
      </c>
      <c r="B35" s="6">
        <v>86</v>
      </c>
      <c r="C35" s="6">
        <v>141</v>
      </c>
      <c r="D35" s="6">
        <v>179</v>
      </c>
      <c r="E35" s="6">
        <v>426</v>
      </c>
      <c r="F35" s="6">
        <v>1930</v>
      </c>
      <c r="G35" s="6">
        <v>4935</v>
      </c>
      <c r="H35" s="6">
        <v>5105</v>
      </c>
      <c r="I35" s="6">
        <v>5602</v>
      </c>
      <c r="J35" s="6">
        <v>2580</v>
      </c>
      <c r="K35" s="6">
        <v>985</v>
      </c>
      <c r="L35" s="6">
        <v>131</v>
      </c>
      <c r="M35" s="6">
        <v>22100</v>
      </c>
      <c r="N35" s="7">
        <f t="shared" si="0"/>
        <v>0.20521195655857877</v>
      </c>
    </row>
    <row r="36" spans="1:14" ht="15" customHeight="1">
      <c r="A36" s="5" t="s">
        <v>26</v>
      </c>
      <c r="B36" s="6">
        <v>95</v>
      </c>
      <c r="C36" s="6">
        <v>484</v>
      </c>
      <c r="D36" s="6">
        <v>641</v>
      </c>
      <c r="E36" s="6">
        <v>1474</v>
      </c>
      <c r="F36" s="6">
        <v>543</v>
      </c>
      <c r="G36" s="6">
        <v>2531</v>
      </c>
      <c r="H36" s="6">
        <v>2695</v>
      </c>
      <c r="I36" s="6">
        <v>1952</v>
      </c>
      <c r="J36" s="6">
        <v>1710</v>
      </c>
      <c r="K36" s="6">
        <v>1575</v>
      </c>
      <c r="L36" s="6">
        <v>370</v>
      </c>
      <c r="M36" s="6">
        <v>14070</v>
      </c>
      <c r="N36" s="7">
        <f t="shared" si="0"/>
        <v>0.13064851713933048</v>
      </c>
    </row>
    <row r="37" spans="1:14" ht="15" customHeight="1">
      <c r="A37" s="5" t="s">
        <v>18</v>
      </c>
      <c r="B37" s="6">
        <v>167</v>
      </c>
      <c r="C37" s="6">
        <v>420</v>
      </c>
      <c r="D37" s="6">
        <v>324</v>
      </c>
      <c r="E37" s="6">
        <v>1248</v>
      </c>
      <c r="F37" s="6">
        <v>1279</v>
      </c>
      <c r="G37" s="6">
        <v>1771</v>
      </c>
      <c r="H37" s="6">
        <v>2305</v>
      </c>
      <c r="I37" s="6">
        <v>1672</v>
      </c>
      <c r="J37" s="6">
        <v>1605</v>
      </c>
      <c r="K37" s="6">
        <v>1524</v>
      </c>
      <c r="L37" s="6">
        <v>959</v>
      </c>
      <c r="M37" s="6">
        <v>13274</v>
      </c>
      <c r="N37" s="7">
        <f t="shared" si="0"/>
        <v>0.12325717245966401</v>
      </c>
    </row>
    <row r="38" spans="1:14" ht="15" customHeight="1">
      <c r="A38" s="5" t="s">
        <v>37</v>
      </c>
      <c r="B38" s="6">
        <v>15</v>
      </c>
      <c r="C38" s="6">
        <v>30</v>
      </c>
      <c r="D38" s="6">
        <v>30</v>
      </c>
      <c r="E38" s="6">
        <v>53</v>
      </c>
      <c r="F38" s="6">
        <v>128</v>
      </c>
      <c r="G38" s="6">
        <v>555</v>
      </c>
      <c r="H38" s="6">
        <v>3533</v>
      </c>
      <c r="I38" s="6">
        <v>5351</v>
      </c>
      <c r="J38" s="6">
        <v>1430</v>
      </c>
      <c r="K38" s="6">
        <v>69</v>
      </c>
      <c r="L38" s="6">
        <v>26</v>
      </c>
      <c r="M38" s="6">
        <v>11220</v>
      </c>
      <c r="N38" s="7">
        <f t="shared" si="0"/>
        <v>0.10418453179127847</v>
      </c>
    </row>
    <row r="39" spans="1:14" ht="15" customHeight="1">
      <c r="A39" s="5" t="s">
        <v>32</v>
      </c>
      <c r="B39" s="6">
        <v>107</v>
      </c>
      <c r="C39" s="6">
        <v>233</v>
      </c>
      <c r="D39" s="6">
        <v>208</v>
      </c>
      <c r="E39" s="6">
        <v>372</v>
      </c>
      <c r="F39" s="6">
        <v>364</v>
      </c>
      <c r="G39" s="6">
        <v>452</v>
      </c>
      <c r="H39" s="6">
        <v>1683</v>
      </c>
      <c r="I39" s="6">
        <v>4118</v>
      </c>
      <c r="J39" s="6">
        <v>1747</v>
      </c>
      <c r="K39" s="6">
        <v>242</v>
      </c>
      <c r="L39" s="6">
        <v>140</v>
      </c>
      <c r="M39" s="6">
        <v>9666</v>
      </c>
      <c r="N39" s="7">
        <f t="shared" si="0"/>
        <v>0.08975469556991957</v>
      </c>
    </row>
    <row r="40" spans="1:14" ht="15" customHeight="1">
      <c r="A40" s="5" t="s">
        <v>27</v>
      </c>
      <c r="B40" s="6">
        <v>149</v>
      </c>
      <c r="C40" s="6">
        <v>115</v>
      </c>
      <c r="D40" s="6">
        <v>160</v>
      </c>
      <c r="E40" s="6">
        <v>339</v>
      </c>
      <c r="F40" s="6">
        <v>539</v>
      </c>
      <c r="G40" s="6">
        <v>555</v>
      </c>
      <c r="H40" s="6">
        <v>800</v>
      </c>
      <c r="I40" s="6">
        <v>997</v>
      </c>
      <c r="J40" s="6">
        <v>781</v>
      </c>
      <c r="K40" s="6">
        <v>538</v>
      </c>
      <c r="L40" s="6">
        <v>243</v>
      </c>
      <c r="M40" s="6">
        <v>5216</v>
      </c>
      <c r="N40" s="7">
        <f t="shared" si="0"/>
        <v>0.04843373599138221</v>
      </c>
    </row>
    <row r="41" spans="1:14" ht="15" customHeight="1">
      <c r="A41" s="5" t="s">
        <v>29</v>
      </c>
      <c r="B41" s="6">
        <v>94</v>
      </c>
      <c r="C41" s="6">
        <v>167</v>
      </c>
      <c r="D41" s="6">
        <v>450</v>
      </c>
      <c r="E41" s="6">
        <v>711</v>
      </c>
      <c r="F41" s="6">
        <v>591</v>
      </c>
      <c r="G41" s="6">
        <v>482</v>
      </c>
      <c r="H41" s="6">
        <v>714</v>
      </c>
      <c r="I41" s="6">
        <v>695</v>
      </c>
      <c r="J41" s="6">
        <v>505</v>
      </c>
      <c r="K41" s="6">
        <v>565</v>
      </c>
      <c r="L41" s="6">
        <v>223</v>
      </c>
      <c r="M41" s="6">
        <v>5197</v>
      </c>
      <c r="N41" s="7">
        <f t="shared" si="0"/>
        <v>0.04825730942239519</v>
      </c>
    </row>
    <row r="42" spans="1:14" ht="15" customHeight="1">
      <c r="A42" s="5" t="s">
        <v>35</v>
      </c>
      <c r="B42" s="6">
        <v>93</v>
      </c>
      <c r="C42" s="6">
        <v>154</v>
      </c>
      <c r="D42" s="6">
        <v>132</v>
      </c>
      <c r="E42" s="6">
        <v>495</v>
      </c>
      <c r="F42" s="6">
        <v>504</v>
      </c>
      <c r="G42" s="6">
        <v>433</v>
      </c>
      <c r="H42" s="6">
        <v>830</v>
      </c>
      <c r="I42" s="6">
        <v>1351</v>
      </c>
      <c r="J42" s="6">
        <v>398</v>
      </c>
      <c r="K42" s="6">
        <v>521</v>
      </c>
      <c r="L42" s="6">
        <v>84</v>
      </c>
      <c r="M42" s="6">
        <v>4995</v>
      </c>
      <c r="N42" s="7">
        <f t="shared" si="0"/>
        <v>0.046381616425796426</v>
      </c>
    </row>
    <row r="43" spans="1:14" ht="15" customHeight="1">
      <c r="A43" s="5" t="s">
        <v>38</v>
      </c>
      <c r="B43" s="6">
        <v>54</v>
      </c>
      <c r="C43" s="6">
        <v>59</v>
      </c>
      <c r="D43" s="6">
        <v>28</v>
      </c>
      <c r="E43" s="6">
        <v>61</v>
      </c>
      <c r="F43" s="6">
        <v>165</v>
      </c>
      <c r="G43" s="6">
        <v>536</v>
      </c>
      <c r="H43" s="6">
        <v>1506</v>
      </c>
      <c r="I43" s="6">
        <v>1677</v>
      </c>
      <c r="J43" s="6">
        <v>399</v>
      </c>
      <c r="K43" s="6">
        <v>93</v>
      </c>
      <c r="L43" s="6">
        <v>23</v>
      </c>
      <c r="M43" s="6">
        <v>4601</v>
      </c>
      <c r="N43" s="7">
        <f t="shared" si="0"/>
        <v>0.04272308652153941</v>
      </c>
    </row>
    <row r="44" spans="1:14" ht="15" customHeight="1">
      <c r="A44" s="5" t="s">
        <v>39</v>
      </c>
      <c r="B44" s="6">
        <v>11</v>
      </c>
      <c r="C44" s="6">
        <v>24</v>
      </c>
      <c r="D44" s="6">
        <v>8</v>
      </c>
      <c r="E44" s="6">
        <v>60</v>
      </c>
      <c r="F44" s="6">
        <v>72</v>
      </c>
      <c r="G44" s="6">
        <v>41</v>
      </c>
      <c r="H44" s="6">
        <v>229</v>
      </c>
      <c r="I44" s="6">
        <v>1462</v>
      </c>
      <c r="J44" s="6">
        <v>50</v>
      </c>
      <c r="K44" s="6">
        <v>52</v>
      </c>
      <c r="L44" s="6">
        <v>15</v>
      </c>
      <c r="M44" s="6">
        <v>2024</v>
      </c>
      <c r="N44" s="7">
        <f t="shared" si="0"/>
        <v>0.018794072401563958</v>
      </c>
    </row>
    <row r="45" spans="1:14" ht="15.75" customHeight="1">
      <c r="A45" s="38" t="s">
        <v>80</v>
      </c>
      <c r="B45" s="6">
        <v>3130</v>
      </c>
      <c r="C45" s="6">
        <v>5107</v>
      </c>
      <c r="D45" s="6">
        <v>5237</v>
      </c>
      <c r="E45" s="6">
        <v>14898</v>
      </c>
      <c r="F45" s="6">
        <v>25454</v>
      </c>
      <c r="G45" s="6">
        <v>37583</v>
      </c>
      <c r="H45" s="6">
        <v>59336</v>
      </c>
      <c r="I45" s="6">
        <v>69332</v>
      </c>
      <c r="J45" s="6">
        <v>48173</v>
      </c>
      <c r="K45" s="6">
        <v>20924</v>
      </c>
      <c r="L45" s="6">
        <v>7075</v>
      </c>
      <c r="M45" s="6">
        <v>296249</v>
      </c>
      <c r="N45" s="7">
        <f t="shared" si="0"/>
        <v>2.7508523492544077</v>
      </c>
    </row>
    <row r="46" spans="1:14" ht="15.75" customHeight="1">
      <c r="A46" s="38" t="s">
        <v>47</v>
      </c>
      <c r="B46" s="6">
        <f>SUM(B6:B45)</f>
        <v>98725</v>
      </c>
      <c r="C46" s="6">
        <f aca="true" t="shared" si="1" ref="C46:M46">SUM(C6:C45)</f>
        <v>135649</v>
      </c>
      <c r="D46" s="6">
        <f t="shared" si="1"/>
        <v>297560</v>
      </c>
      <c r="E46" s="6">
        <f t="shared" si="1"/>
        <v>616903</v>
      </c>
      <c r="F46" s="6">
        <f t="shared" si="1"/>
        <v>1346160</v>
      </c>
      <c r="G46" s="6">
        <f t="shared" si="1"/>
        <v>1593864</v>
      </c>
      <c r="H46" s="6">
        <f t="shared" si="1"/>
        <v>1959016</v>
      </c>
      <c r="I46" s="6">
        <f t="shared" si="1"/>
        <v>1887130</v>
      </c>
      <c r="J46" s="6">
        <f t="shared" si="1"/>
        <v>1535256</v>
      </c>
      <c r="K46" s="6">
        <f t="shared" si="1"/>
        <v>1047690</v>
      </c>
      <c r="L46" s="6">
        <f t="shared" si="1"/>
        <v>251400</v>
      </c>
      <c r="M46" s="6">
        <f t="shared" si="1"/>
        <v>10769353</v>
      </c>
      <c r="N46" s="7">
        <f t="shared" si="0"/>
        <v>100</v>
      </c>
    </row>
    <row r="47" spans="1:14" ht="15.75" customHeight="1">
      <c r="A47" s="39" t="s">
        <v>65</v>
      </c>
      <c r="B47" s="6">
        <v>19021</v>
      </c>
      <c r="C47" s="6">
        <v>20356</v>
      </c>
      <c r="D47" s="6">
        <v>24670</v>
      </c>
      <c r="E47" s="6">
        <v>34982</v>
      </c>
      <c r="F47" s="6">
        <v>41877</v>
      </c>
      <c r="G47" s="6">
        <v>48168</v>
      </c>
      <c r="H47" s="6">
        <v>77121</v>
      </c>
      <c r="I47" s="6">
        <v>65600</v>
      </c>
      <c r="J47" s="6">
        <v>50434</v>
      </c>
      <c r="K47" s="6">
        <v>39993</v>
      </c>
      <c r="L47" s="6">
        <v>21526</v>
      </c>
      <c r="M47" s="6">
        <v>443748</v>
      </c>
      <c r="N47" s="10">
        <f>M47/M48*100</f>
        <v>3.9574066085733106</v>
      </c>
    </row>
    <row r="48" spans="1:14" ht="15.75" customHeight="1">
      <c r="A48" s="38" t="s">
        <v>49</v>
      </c>
      <c r="B48" s="6">
        <f>B47+B46</f>
        <v>117746</v>
      </c>
      <c r="C48" s="6">
        <f aca="true" t="shared" si="2" ref="C48:M48">C47+C46</f>
        <v>156005</v>
      </c>
      <c r="D48" s="6">
        <f t="shared" si="2"/>
        <v>322230</v>
      </c>
      <c r="E48" s="6">
        <f t="shared" si="2"/>
        <v>651885</v>
      </c>
      <c r="F48" s="6">
        <f t="shared" si="2"/>
        <v>1388037</v>
      </c>
      <c r="G48" s="6">
        <f t="shared" si="2"/>
        <v>1642032</v>
      </c>
      <c r="H48" s="6">
        <f t="shared" si="2"/>
        <v>2036137</v>
      </c>
      <c r="I48" s="6">
        <f t="shared" si="2"/>
        <v>1952730</v>
      </c>
      <c r="J48" s="6">
        <f t="shared" si="2"/>
        <v>1585690</v>
      </c>
      <c r="K48" s="6">
        <f t="shared" si="2"/>
        <v>1087683</v>
      </c>
      <c r="L48" s="6">
        <f t="shared" si="2"/>
        <v>272926</v>
      </c>
      <c r="M48" s="6">
        <f t="shared" si="2"/>
        <v>11213101</v>
      </c>
      <c r="N48" s="11"/>
    </row>
  </sheetData>
  <sheetProtection/>
  <mergeCells count="3">
    <mergeCell ref="A2:N2"/>
    <mergeCell ref="A3:N3"/>
    <mergeCell ref="N47:N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I27" sqref="I27"/>
    </sheetView>
  </sheetViews>
  <sheetFormatPr defaultColWidth="9.140625" defaultRowHeight="15" customHeight="1"/>
  <cols>
    <col min="1" max="1" width="0.85546875" style="40" customWidth="1"/>
    <col min="2" max="2" width="17.7109375" style="43" customWidth="1"/>
    <col min="3" max="3" width="0.85546875" style="43" customWidth="1"/>
    <col min="4" max="4" width="11.7109375" style="40" customWidth="1"/>
    <col min="5" max="5" width="14.7109375" style="43" customWidth="1"/>
    <col min="6" max="6" width="16.7109375" style="43" customWidth="1"/>
    <col min="7" max="7" width="0.85546875" style="43" customWidth="1"/>
    <col min="8" max="8" width="11.7109375" style="43" customWidth="1"/>
    <col min="9" max="9" width="13.7109375" style="43" customWidth="1"/>
    <col min="10" max="10" width="14.7109375" style="43" customWidth="1"/>
    <col min="11" max="11" width="0.85546875" style="43" customWidth="1"/>
    <col min="12" max="12" width="11.7109375" style="43" customWidth="1"/>
    <col min="13" max="13" width="14.7109375" style="43" customWidth="1"/>
    <col min="14" max="14" width="16.7109375" style="43" customWidth="1"/>
    <col min="15" max="15" width="0.85546875" style="43" customWidth="1"/>
    <col min="16" max="16" width="11.7109375" style="43" customWidth="1"/>
    <col min="17" max="17" width="14.7109375" style="40" customWidth="1"/>
    <col min="18" max="18" width="16.7109375" style="43" customWidth="1"/>
    <col min="19" max="19" width="0.85546875" style="43" customWidth="1"/>
    <col min="20" max="20" width="11.7109375" style="43" customWidth="1"/>
    <col min="21" max="21" width="13.7109375" style="43" customWidth="1"/>
    <col min="22" max="22" width="14.7109375" style="43" customWidth="1"/>
    <col min="23" max="23" width="0.85546875" style="43" customWidth="1"/>
    <col min="24" max="24" width="11.7109375" style="43" customWidth="1"/>
    <col min="25" max="25" width="14.7109375" style="43" customWidth="1"/>
    <col min="26" max="26" width="16.7109375" style="43" customWidth="1"/>
    <col min="27" max="27" width="0.85546875" style="43" customWidth="1"/>
    <col min="28" max="28" width="14.140625" style="40" customWidth="1"/>
    <col min="29" max="29" width="10.7109375" style="40" customWidth="1"/>
    <col min="30" max="30" width="14.7109375" style="40" customWidth="1"/>
    <col min="31" max="31" width="10.7109375" style="43" customWidth="1"/>
    <col min="32" max="32" width="0.2890625" style="43" customWidth="1"/>
    <col min="33" max="33" width="9.140625" style="43" customWidth="1"/>
    <col min="34" max="16384" width="9.140625" style="40" customWidth="1"/>
  </cols>
  <sheetData>
    <row r="1" spans="2:31" ht="6.75" customHeight="1">
      <c r="B1" s="41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  <c r="AC1" s="42"/>
      <c r="AD1" s="42"/>
      <c r="AE1" s="41"/>
    </row>
    <row r="2" spans="2:31" ht="60" customHeight="1">
      <c r="B2" s="44" t="s">
        <v>50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31" ht="49.5" customHeight="1">
      <c r="B3" s="45" t="s">
        <v>81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ht="10.5" customHeight="1">
      <c r="B4" s="46"/>
    </row>
    <row r="5" spans="2:31" ht="33" customHeight="1">
      <c r="B5" s="47"/>
      <c r="D5" s="48" t="s">
        <v>82</v>
      </c>
      <c r="E5" s="49"/>
      <c r="F5" s="49"/>
      <c r="G5" s="49"/>
      <c r="H5" s="49"/>
      <c r="I5" s="49"/>
      <c r="J5" s="49"/>
      <c r="K5" s="49"/>
      <c r="L5" s="49"/>
      <c r="M5" s="49"/>
      <c r="N5" s="50"/>
      <c r="O5" s="51"/>
      <c r="P5" s="52" t="s">
        <v>83</v>
      </c>
      <c r="Q5" s="52"/>
      <c r="R5" s="52"/>
      <c r="S5" s="52"/>
      <c r="T5" s="52"/>
      <c r="U5" s="52"/>
      <c r="V5" s="52"/>
      <c r="W5" s="52"/>
      <c r="X5" s="52"/>
      <c r="Y5" s="52"/>
      <c r="Z5" s="52"/>
      <c r="AB5" s="53" t="s">
        <v>84</v>
      </c>
      <c r="AC5" s="54"/>
      <c r="AD5" s="54"/>
      <c r="AE5" s="55"/>
    </row>
    <row r="6" spans="2:31" ht="30" customHeight="1">
      <c r="B6" s="56"/>
      <c r="C6" s="57"/>
      <c r="D6" s="58" t="s">
        <v>85</v>
      </c>
      <c r="E6" s="59"/>
      <c r="F6" s="60"/>
      <c r="G6" s="61"/>
      <c r="H6" s="58" t="s">
        <v>86</v>
      </c>
      <c r="I6" s="59"/>
      <c r="J6" s="60"/>
      <c r="K6" s="61"/>
      <c r="L6" s="58" t="s">
        <v>87</v>
      </c>
      <c r="M6" s="59"/>
      <c r="N6" s="60"/>
      <c r="O6" s="61"/>
      <c r="P6" s="58" t="s">
        <v>85</v>
      </c>
      <c r="Q6" s="59"/>
      <c r="R6" s="60"/>
      <c r="S6" s="61"/>
      <c r="T6" s="58" t="s">
        <v>86</v>
      </c>
      <c r="U6" s="59"/>
      <c r="V6" s="60"/>
      <c r="W6" s="61"/>
      <c r="X6" s="58" t="s">
        <v>87</v>
      </c>
      <c r="Y6" s="59"/>
      <c r="Z6" s="60"/>
      <c r="AB6" s="62"/>
      <c r="AC6" s="63"/>
      <c r="AD6" s="63"/>
      <c r="AE6" s="64"/>
    </row>
    <row r="7" spans="2:31" ht="24.75" customHeight="1">
      <c r="B7" s="56"/>
      <c r="C7" s="65"/>
      <c r="D7" s="66" t="s">
        <v>88</v>
      </c>
      <c r="E7" s="67"/>
      <c r="F7" s="68"/>
      <c r="G7" s="57"/>
      <c r="H7" s="66" t="s">
        <v>88</v>
      </c>
      <c r="I7" s="67"/>
      <c r="J7" s="68"/>
      <c r="K7" s="57"/>
      <c r="L7" s="66" t="s">
        <v>88</v>
      </c>
      <c r="M7" s="67"/>
      <c r="N7" s="68"/>
      <c r="O7" s="57"/>
      <c r="P7" s="66" t="s">
        <v>88</v>
      </c>
      <c r="Q7" s="67"/>
      <c r="R7" s="68"/>
      <c r="S7" s="57"/>
      <c r="T7" s="66" t="s">
        <v>88</v>
      </c>
      <c r="U7" s="67"/>
      <c r="V7" s="68"/>
      <c r="W7" s="57"/>
      <c r="X7" s="66" t="s">
        <v>88</v>
      </c>
      <c r="Y7" s="67"/>
      <c r="Z7" s="68"/>
      <c r="AB7" s="62"/>
      <c r="AC7" s="63"/>
      <c r="AD7" s="63"/>
      <c r="AE7" s="64"/>
    </row>
    <row r="8" spans="2:31" ht="24.75" customHeight="1">
      <c r="B8" s="69"/>
      <c r="C8" s="70"/>
      <c r="D8" s="71">
        <v>11118394</v>
      </c>
      <c r="E8" s="72"/>
      <c r="F8" s="73"/>
      <c r="G8" s="74"/>
      <c r="H8" s="75">
        <v>207002</v>
      </c>
      <c r="I8" s="72"/>
      <c r="J8" s="73"/>
      <c r="K8" s="74"/>
      <c r="L8" s="75">
        <f>H8+D8</f>
        <v>11325396</v>
      </c>
      <c r="M8" s="72"/>
      <c r="N8" s="73"/>
      <c r="O8" s="74"/>
      <c r="P8" s="75">
        <v>10499158</v>
      </c>
      <c r="Q8" s="72"/>
      <c r="R8" s="73"/>
      <c r="S8" s="74"/>
      <c r="T8" s="75">
        <v>261134</v>
      </c>
      <c r="U8" s="72"/>
      <c r="V8" s="73"/>
      <c r="W8" s="74"/>
      <c r="X8" s="75">
        <f>T8+P8</f>
        <v>10760292</v>
      </c>
      <c r="Y8" s="72"/>
      <c r="Z8" s="73"/>
      <c r="AA8" s="76"/>
      <c r="AB8" s="77"/>
      <c r="AC8" s="78"/>
      <c r="AD8" s="78"/>
      <c r="AE8" s="79"/>
    </row>
    <row r="9" spans="4:30" ht="4.5" customHeight="1">
      <c r="D9" s="43"/>
      <c r="Q9" s="43"/>
      <c r="AB9" s="43"/>
      <c r="AC9" s="43"/>
      <c r="AD9" s="43"/>
    </row>
    <row r="10" spans="2:33" s="80" customFormat="1" ht="26.25" customHeight="1">
      <c r="B10" s="81" t="s">
        <v>89</v>
      </c>
      <c r="C10" s="82"/>
      <c r="D10" s="83" t="s">
        <v>90</v>
      </c>
      <c r="E10" s="84" t="s">
        <v>91</v>
      </c>
      <c r="F10" s="84" t="s">
        <v>92</v>
      </c>
      <c r="G10" s="82"/>
      <c r="H10" s="83" t="s">
        <v>90</v>
      </c>
      <c r="I10" s="84" t="s">
        <v>91</v>
      </c>
      <c r="J10" s="84" t="s">
        <v>93</v>
      </c>
      <c r="K10" s="82"/>
      <c r="L10" s="83" t="s">
        <v>90</v>
      </c>
      <c r="M10" s="84" t="s">
        <v>91</v>
      </c>
      <c r="N10" s="84" t="s">
        <v>94</v>
      </c>
      <c r="O10" s="82"/>
      <c r="P10" s="83" t="s">
        <v>90</v>
      </c>
      <c r="Q10" s="84" t="s">
        <v>91</v>
      </c>
      <c r="R10" s="84" t="s">
        <v>95</v>
      </c>
      <c r="S10" s="85"/>
      <c r="T10" s="83" t="s">
        <v>90</v>
      </c>
      <c r="U10" s="84" t="s">
        <v>91</v>
      </c>
      <c r="V10" s="84" t="s">
        <v>93</v>
      </c>
      <c r="W10" s="85"/>
      <c r="X10" s="83" t="s">
        <v>90</v>
      </c>
      <c r="Y10" s="84" t="s">
        <v>91</v>
      </c>
      <c r="Z10" s="84" t="s">
        <v>96</v>
      </c>
      <c r="AA10" s="85"/>
      <c r="AB10" s="86" t="s">
        <v>97</v>
      </c>
      <c r="AC10" s="87"/>
      <c r="AD10" s="86" t="s">
        <v>98</v>
      </c>
      <c r="AE10" s="88"/>
      <c r="AF10" s="85"/>
      <c r="AG10" s="85"/>
    </row>
    <row r="11" spans="2:33" s="80" customFormat="1" ht="30" customHeight="1">
      <c r="B11" s="89"/>
      <c r="C11" s="82"/>
      <c r="D11" s="83"/>
      <c r="E11" s="84"/>
      <c r="F11" s="84"/>
      <c r="G11" s="82"/>
      <c r="H11" s="83"/>
      <c r="I11" s="84"/>
      <c r="J11" s="84"/>
      <c r="K11" s="82"/>
      <c r="L11" s="83"/>
      <c r="M11" s="84"/>
      <c r="N11" s="84"/>
      <c r="O11" s="82"/>
      <c r="P11" s="83"/>
      <c r="Q11" s="84"/>
      <c r="R11" s="84"/>
      <c r="S11" s="85"/>
      <c r="T11" s="83"/>
      <c r="U11" s="84"/>
      <c r="V11" s="84"/>
      <c r="W11" s="85"/>
      <c r="X11" s="83"/>
      <c r="Y11" s="84"/>
      <c r="Z11" s="84"/>
      <c r="AA11" s="85"/>
      <c r="AB11" s="90" t="s">
        <v>99</v>
      </c>
      <c r="AC11" s="91" t="s">
        <v>100</v>
      </c>
      <c r="AD11" s="90" t="s">
        <v>99</v>
      </c>
      <c r="AE11" s="91" t="s">
        <v>101</v>
      </c>
      <c r="AF11" s="85"/>
      <c r="AG11" s="85"/>
    </row>
    <row r="12" spans="1:33" s="92" customFormat="1" ht="27.75" customHeight="1">
      <c r="A12" s="92">
        <v>16</v>
      </c>
      <c r="B12" s="93">
        <v>42309</v>
      </c>
      <c r="C12" s="94"/>
      <c r="D12" s="95">
        <v>22320</v>
      </c>
      <c r="E12" s="95">
        <f>D12</f>
        <v>22320</v>
      </c>
      <c r="F12" s="95">
        <f>E12+D8</f>
        <v>11140714</v>
      </c>
      <c r="G12" s="94"/>
      <c r="H12" s="95">
        <v>167</v>
      </c>
      <c r="I12" s="95">
        <f>H12</f>
        <v>167</v>
      </c>
      <c r="J12" s="95">
        <f>I12+H8</f>
        <v>207169</v>
      </c>
      <c r="K12" s="94"/>
      <c r="L12" s="95">
        <f>H12+D12</f>
        <v>22487</v>
      </c>
      <c r="M12" s="95">
        <f>I12+E12</f>
        <v>22487</v>
      </c>
      <c r="N12" s="95">
        <f>J12+F12</f>
        <v>11347883</v>
      </c>
      <c r="O12" s="94"/>
      <c r="P12" s="96">
        <v>21079</v>
      </c>
      <c r="Q12" s="95">
        <f>P12</f>
        <v>21079</v>
      </c>
      <c r="R12" s="95">
        <f>Q12+P8</f>
        <v>10520237</v>
      </c>
      <c r="S12" s="65"/>
      <c r="T12" s="95">
        <v>0</v>
      </c>
      <c r="U12" s="95">
        <f>T12</f>
        <v>0</v>
      </c>
      <c r="V12" s="95">
        <f>U12+T8</f>
        <v>261134</v>
      </c>
      <c r="W12" s="65"/>
      <c r="X12" s="95">
        <f>T12+P12</f>
        <v>21079</v>
      </c>
      <c r="Y12" s="95">
        <f>U12+Q12</f>
        <v>21079</v>
      </c>
      <c r="Z12" s="95">
        <f>X8+X12</f>
        <v>10781371</v>
      </c>
      <c r="AA12" s="65"/>
      <c r="AB12" s="95">
        <f>IF(Y12="","",(Y12-M12))</f>
        <v>-1408</v>
      </c>
      <c r="AC12" s="95">
        <f>IF(Y12="","",((AB12/M12)*100))</f>
        <v>-6.26139547293992</v>
      </c>
      <c r="AD12" s="95">
        <f>IF(Z12="","",(Z12-N12))</f>
        <v>-566512</v>
      </c>
      <c r="AE12" s="95">
        <f>AD12/N12*100</f>
        <v>-4.992226303355436</v>
      </c>
      <c r="AF12" s="97"/>
      <c r="AG12" s="97"/>
    </row>
    <row r="13" spans="2:33" s="92" customFormat="1" ht="27.75" customHeight="1">
      <c r="B13" s="93">
        <v>42310</v>
      </c>
      <c r="C13" s="94"/>
      <c r="D13" s="95">
        <v>22246</v>
      </c>
      <c r="E13" s="95">
        <f>E12+D13</f>
        <v>44566</v>
      </c>
      <c r="F13" s="95">
        <f>F12+D13</f>
        <v>11162960</v>
      </c>
      <c r="G13" s="94"/>
      <c r="H13" s="95">
        <v>0</v>
      </c>
      <c r="I13" s="95">
        <f>I12+H13</f>
        <v>167</v>
      </c>
      <c r="J13" s="95">
        <f>J12+H13</f>
        <v>207169</v>
      </c>
      <c r="K13" s="94"/>
      <c r="L13" s="95">
        <f aca="true" t="shared" si="0" ref="L13:N41">H13+D13</f>
        <v>22246</v>
      </c>
      <c r="M13" s="95">
        <f t="shared" si="0"/>
        <v>44733</v>
      </c>
      <c r="N13" s="95">
        <f>J13+F13</f>
        <v>11370129</v>
      </c>
      <c r="O13" s="94"/>
      <c r="P13" s="96">
        <v>12894</v>
      </c>
      <c r="Q13" s="95">
        <f>IF(P13="","",(Q12+P13))</f>
        <v>33973</v>
      </c>
      <c r="R13" s="95">
        <f>IF(P13="","",(R12+P13))</f>
        <v>10533131</v>
      </c>
      <c r="S13" s="65"/>
      <c r="T13" s="95">
        <v>0</v>
      </c>
      <c r="U13" s="95">
        <f aca="true" t="shared" si="1" ref="U13:U41">IF(T13="","",(U12+T13))</f>
        <v>0</v>
      </c>
      <c r="V13" s="95">
        <f>IF(T13="","",(V12+T13))</f>
        <v>261134</v>
      </c>
      <c r="W13" s="65"/>
      <c r="X13" s="95">
        <f>IF(P13=0," ",(T13+P13))</f>
        <v>12894</v>
      </c>
      <c r="Y13" s="95">
        <f>IF(Q13="","",(U13+Q13))</f>
        <v>33973</v>
      </c>
      <c r="Z13" s="95">
        <f>IF(R13="","",(V13+R13))</f>
        <v>10794265</v>
      </c>
      <c r="AA13" s="65"/>
      <c r="AB13" s="95">
        <f aca="true" t="shared" si="2" ref="AB13:AB41">IF(Y13="","",(Y13-M13))</f>
        <v>-10760</v>
      </c>
      <c r="AC13" s="95">
        <f aca="true" t="shared" si="3" ref="AC13:AC41">IF(Y13="","",((AB13/M13)*100))</f>
        <v>-24.053830505443408</v>
      </c>
      <c r="AD13" s="95">
        <f aca="true" t="shared" si="4" ref="AD13:AD41">IF(Z13="","",(Z13-N13))</f>
        <v>-575864</v>
      </c>
      <c r="AE13" s="95">
        <f aca="true" t="shared" si="5" ref="AE13:AE41">IF(AD13="","",((AD13/N13)*100))</f>
        <v>-5.064709468115973</v>
      </c>
      <c r="AF13" s="97"/>
      <c r="AG13" s="97"/>
    </row>
    <row r="14" spans="2:33" s="92" customFormat="1" ht="27.75" customHeight="1">
      <c r="B14" s="93">
        <v>42311</v>
      </c>
      <c r="C14" s="94"/>
      <c r="D14" s="95">
        <v>11721</v>
      </c>
      <c r="E14" s="95">
        <f aca="true" t="shared" si="6" ref="E14:E41">E13+D14</f>
        <v>56287</v>
      </c>
      <c r="F14" s="95">
        <f aca="true" t="shared" si="7" ref="F14:F41">F13+D14</f>
        <v>11174681</v>
      </c>
      <c r="G14" s="94"/>
      <c r="H14" s="95">
        <v>179</v>
      </c>
      <c r="I14" s="95">
        <f aca="true" t="shared" si="8" ref="I14:I41">I13+H14</f>
        <v>346</v>
      </c>
      <c r="J14" s="95">
        <f aca="true" t="shared" si="9" ref="J14:J41">J13+H14</f>
        <v>207348</v>
      </c>
      <c r="K14" s="94"/>
      <c r="L14" s="95">
        <f t="shared" si="0"/>
        <v>11900</v>
      </c>
      <c r="M14" s="95">
        <f t="shared" si="0"/>
        <v>56633</v>
      </c>
      <c r="N14" s="95">
        <f>J14+F14</f>
        <v>11382029</v>
      </c>
      <c r="O14" s="94"/>
      <c r="P14" s="96">
        <v>11396</v>
      </c>
      <c r="Q14" s="95">
        <f aca="true" t="shared" si="10" ref="Q14:Q41">IF(P14="","",(Q13+P14))</f>
        <v>45369</v>
      </c>
      <c r="R14" s="95">
        <f aca="true" t="shared" si="11" ref="R14:R41">IF(P14="","",(R13+P14))</f>
        <v>10544527</v>
      </c>
      <c r="S14" s="65"/>
      <c r="T14" s="95">
        <v>335</v>
      </c>
      <c r="U14" s="95">
        <f t="shared" si="1"/>
        <v>335</v>
      </c>
      <c r="V14" s="95">
        <f aca="true" t="shared" si="12" ref="V14:V41">IF(T14="","",(V13+T14))</f>
        <v>261469</v>
      </c>
      <c r="W14" s="65"/>
      <c r="X14" s="95">
        <f aca="true" t="shared" si="13" ref="X14:X41">IF(P14=0," ",(T14+P14))</f>
        <v>11731</v>
      </c>
      <c r="Y14" s="95">
        <f aca="true" t="shared" si="14" ref="Y14:Z30">IF(Q14="","",(U14+Q14))</f>
        <v>45704</v>
      </c>
      <c r="Z14" s="95">
        <f t="shared" si="14"/>
        <v>10805996</v>
      </c>
      <c r="AA14" s="65"/>
      <c r="AB14" s="95">
        <f t="shared" si="2"/>
        <v>-10929</v>
      </c>
      <c r="AC14" s="95">
        <f t="shared" si="3"/>
        <v>-19.29793583246517</v>
      </c>
      <c r="AD14" s="95">
        <f t="shared" si="4"/>
        <v>-576033</v>
      </c>
      <c r="AE14" s="95">
        <f t="shared" si="5"/>
        <v>-5.060899071685725</v>
      </c>
      <c r="AF14" s="97"/>
      <c r="AG14" s="97"/>
    </row>
    <row r="15" spans="2:33" s="92" customFormat="1" ht="27.75" customHeight="1">
      <c r="B15" s="93">
        <v>42312</v>
      </c>
      <c r="C15" s="94"/>
      <c r="D15" s="95">
        <v>12701</v>
      </c>
      <c r="E15" s="95">
        <f t="shared" si="6"/>
        <v>68988</v>
      </c>
      <c r="F15" s="95">
        <f t="shared" si="7"/>
        <v>11187382</v>
      </c>
      <c r="G15" s="94"/>
      <c r="H15" s="95">
        <v>315</v>
      </c>
      <c r="I15" s="95">
        <f t="shared" si="8"/>
        <v>661</v>
      </c>
      <c r="J15" s="95">
        <f t="shared" si="9"/>
        <v>207663</v>
      </c>
      <c r="K15" s="94"/>
      <c r="L15" s="95">
        <f t="shared" si="0"/>
        <v>13016</v>
      </c>
      <c r="M15" s="95">
        <f t="shared" si="0"/>
        <v>69649</v>
      </c>
      <c r="N15" s="95">
        <f>J15+F15</f>
        <v>11395045</v>
      </c>
      <c r="O15" s="94"/>
      <c r="P15" s="96">
        <v>8127</v>
      </c>
      <c r="Q15" s="95">
        <f t="shared" si="10"/>
        <v>53496</v>
      </c>
      <c r="R15" s="95">
        <f t="shared" si="11"/>
        <v>10552654</v>
      </c>
      <c r="S15" s="65"/>
      <c r="T15" s="95">
        <v>0</v>
      </c>
      <c r="U15" s="95">
        <f t="shared" si="1"/>
        <v>335</v>
      </c>
      <c r="V15" s="95">
        <f t="shared" si="12"/>
        <v>261469</v>
      </c>
      <c r="W15" s="65"/>
      <c r="X15" s="95">
        <f t="shared" si="13"/>
        <v>8127</v>
      </c>
      <c r="Y15" s="95">
        <f t="shared" si="14"/>
        <v>53831</v>
      </c>
      <c r="Z15" s="95">
        <f t="shared" si="14"/>
        <v>10814123</v>
      </c>
      <c r="AA15" s="65"/>
      <c r="AB15" s="95">
        <f>IF(Y15="","",(Y15-M15))</f>
        <v>-15818</v>
      </c>
      <c r="AC15" s="95">
        <f t="shared" si="3"/>
        <v>-22.711022412382086</v>
      </c>
      <c r="AD15" s="95">
        <f t="shared" si="4"/>
        <v>-580922</v>
      </c>
      <c r="AE15" s="95">
        <f t="shared" si="5"/>
        <v>-5.098022868711795</v>
      </c>
      <c r="AF15" s="97"/>
      <c r="AG15" s="97"/>
    </row>
    <row r="16" spans="2:33" s="92" customFormat="1" ht="27.75" customHeight="1">
      <c r="B16" s="93">
        <v>42313</v>
      </c>
      <c r="C16" s="94"/>
      <c r="D16" s="95">
        <v>11114</v>
      </c>
      <c r="E16" s="95">
        <f t="shared" si="6"/>
        <v>80102</v>
      </c>
      <c r="F16" s="95">
        <f t="shared" si="7"/>
        <v>11198496</v>
      </c>
      <c r="G16" s="94"/>
      <c r="H16" s="95">
        <v>0</v>
      </c>
      <c r="I16" s="95">
        <f t="shared" si="8"/>
        <v>661</v>
      </c>
      <c r="J16" s="95">
        <f t="shared" si="9"/>
        <v>207663</v>
      </c>
      <c r="K16" s="94"/>
      <c r="L16" s="95">
        <f t="shared" si="0"/>
        <v>11114</v>
      </c>
      <c r="M16" s="95">
        <f t="shared" si="0"/>
        <v>80763</v>
      </c>
      <c r="N16" s="95">
        <f>J16+F16</f>
        <v>11406159</v>
      </c>
      <c r="O16" s="94"/>
      <c r="P16" s="96">
        <v>8255</v>
      </c>
      <c r="Q16" s="95">
        <f t="shared" si="10"/>
        <v>61751</v>
      </c>
      <c r="R16" s="95">
        <f t="shared" si="11"/>
        <v>10560909</v>
      </c>
      <c r="S16" s="65"/>
      <c r="T16" s="95">
        <v>0</v>
      </c>
      <c r="U16" s="95">
        <f t="shared" si="1"/>
        <v>335</v>
      </c>
      <c r="V16" s="95">
        <f t="shared" si="12"/>
        <v>261469</v>
      </c>
      <c r="W16" s="65"/>
      <c r="X16" s="95">
        <f t="shared" si="13"/>
        <v>8255</v>
      </c>
      <c r="Y16" s="95">
        <f t="shared" si="14"/>
        <v>62086</v>
      </c>
      <c r="Z16" s="95">
        <f t="shared" si="14"/>
        <v>10822378</v>
      </c>
      <c r="AA16" s="65"/>
      <c r="AB16" s="95">
        <f t="shared" si="2"/>
        <v>-18677</v>
      </c>
      <c r="AC16" s="95">
        <f t="shared" si="3"/>
        <v>-23.12568874360784</v>
      </c>
      <c r="AD16" s="95">
        <f t="shared" si="4"/>
        <v>-583781</v>
      </c>
      <c r="AE16" s="95">
        <f t="shared" si="5"/>
        <v>-5.118120832788672</v>
      </c>
      <c r="AF16" s="97"/>
      <c r="AG16" s="98"/>
    </row>
    <row r="17" spans="2:33" s="92" customFormat="1" ht="27.75" customHeight="1">
      <c r="B17" s="93">
        <v>42314</v>
      </c>
      <c r="C17" s="94"/>
      <c r="D17" s="95">
        <v>8580</v>
      </c>
      <c r="E17" s="95">
        <f t="shared" si="6"/>
        <v>88682</v>
      </c>
      <c r="F17" s="95">
        <f t="shared" si="7"/>
        <v>11207076</v>
      </c>
      <c r="G17" s="94"/>
      <c r="H17" s="95">
        <v>395</v>
      </c>
      <c r="I17" s="95">
        <f t="shared" si="8"/>
        <v>1056</v>
      </c>
      <c r="J17" s="95">
        <f t="shared" si="9"/>
        <v>208058</v>
      </c>
      <c r="K17" s="94"/>
      <c r="L17" s="95">
        <f t="shared" si="0"/>
        <v>8975</v>
      </c>
      <c r="M17" s="95">
        <f t="shared" si="0"/>
        <v>89738</v>
      </c>
      <c r="N17" s="95">
        <f t="shared" si="0"/>
        <v>11415134</v>
      </c>
      <c r="O17" s="94"/>
      <c r="P17" s="96">
        <v>9613</v>
      </c>
      <c r="Q17" s="95">
        <f t="shared" si="10"/>
        <v>71364</v>
      </c>
      <c r="R17" s="95">
        <f t="shared" si="11"/>
        <v>10570522</v>
      </c>
      <c r="S17" s="65"/>
      <c r="T17" s="95">
        <v>0</v>
      </c>
      <c r="U17" s="95">
        <f t="shared" si="1"/>
        <v>335</v>
      </c>
      <c r="V17" s="95">
        <f t="shared" si="12"/>
        <v>261469</v>
      </c>
      <c r="W17" s="65"/>
      <c r="X17" s="95">
        <f t="shared" si="13"/>
        <v>9613</v>
      </c>
      <c r="Y17" s="95">
        <f t="shared" si="14"/>
        <v>71699</v>
      </c>
      <c r="Z17" s="95">
        <f t="shared" si="14"/>
        <v>10831991</v>
      </c>
      <c r="AA17" s="65"/>
      <c r="AB17" s="95">
        <f t="shared" si="2"/>
        <v>-18039</v>
      </c>
      <c r="AC17" s="95">
        <f t="shared" si="3"/>
        <v>-20.10185205821391</v>
      </c>
      <c r="AD17" s="95">
        <f t="shared" si="4"/>
        <v>-583143</v>
      </c>
      <c r="AE17" s="95">
        <f t="shared" si="5"/>
        <v>-5.108507705647608</v>
      </c>
      <c r="AF17" s="97"/>
      <c r="AG17" s="98"/>
    </row>
    <row r="18" spans="2:33" s="92" customFormat="1" ht="27.75" customHeight="1">
      <c r="B18" s="93">
        <v>42315</v>
      </c>
      <c r="C18" s="94"/>
      <c r="D18" s="95">
        <v>10751</v>
      </c>
      <c r="E18" s="95">
        <f t="shared" si="6"/>
        <v>99433</v>
      </c>
      <c r="F18" s="95">
        <f t="shared" si="7"/>
        <v>11217827</v>
      </c>
      <c r="G18" s="94"/>
      <c r="H18" s="95">
        <v>0</v>
      </c>
      <c r="I18" s="95">
        <f t="shared" si="8"/>
        <v>1056</v>
      </c>
      <c r="J18" s="95">
        <f t="shared" si="9"/>
        <v>208058</v>
      </c>
      <c r="K18" s="94"/>
      <c r="L18" s="95">
        <f t="shared" si="0"/>
        <v>10751</v>
      </c>
      <c r="M18" s="95">
        <f t="shared" si="0"/>
        <v>100489</v>
      </c>
      <c r="N18" s="95">
        <f t="shared" si="0"/>
        <v>11425885</v>
      </c>
      <c r="O18" s="94"/>
      <c r="P18" s="96">
        <v>13840</v>
      </c>
      <c r="Q18" s="95">
        <f t="shared" si="10"/>
        <v>85204</v>
      </c>
      <c r="R18" s="95">
        <f t="shared" si="11"/>
        <v>10584362</v>
      </c>
      <c r="S18" s="65"/>
      <c r="T18" s="95">
        <v>168</v>
      </c>
      <c r="U18" s="95">
        <f t="shared" si="1"/>
        <v>503</v>
      </c>
      <c r="V18" s="95">
        <f t="shared" si="12"/>
        <v>261637</v>
      </c>
      <c r="W18" s="65"/>
      <c r="X18" s="95">
        <f t="shared" si="13"/>
        <v>14008</v>
      </c>
      <c r="Y18" s="95">
        <f t="shared" si="14"/>
        <v>85707</v>
      </c>
      <c r="Z18" s="95">
        <f t="shared" si="14"/>
        <v>10845999</v>
      </c>
      <c r="AA18" s="65"/>
      <c r="AB18" s="95">
        <f t="shared" si="2"/>
        <v>-14782</v>
      </c>
      <c r="AC18" s="95">
        <f t="shared" si="3"/>
        <v>-14.71006776861149</v>
      </c>
      <c r="AD18" s="95">
        <f t="shared" si="4"/>
        <v>-579886</v>
      </c>
      <c r="AE18" s="95">
        <f t="shared" si="5"/>
        <v>-5.075195488139431</v>
      </c>
      <c r="AF18" s="97"/>
      <c r="AG18" s="97"/>
    </row>
    <row r="19" spans="2:33" s="92" customFormat="1" ht="27.75" customHeight="1">
      <c r="B19" s="93">
        <v>42316</v>
      </c>
      <c r="C19" s="94"/>
      <c r="D19" s="95">
        <v>12357</v>
      </c>
      <c r="E19" s="95">
        <f t="shared" si="6"/>
        <v>111790</v>
      </c>
      <c r="F19" s="95">
        <f t="shared" si="7"/>
        <v>11230184</v>
      </c>
      <c r="G19" s="94"/>
      <c r="H19" s="95">
        <v>209</v>
      </c>
      <c r="I19" s="95">
        <f t="shared" si="8"/>
        <v>1265</v>
      </c>
      <c r="J19" s="95">
        <f t="shared" si="9"/>
        <v>208267</v>
      </c>
      <c r="K19" s="94"/>
      <c r="L19" s="95">
        <f t="shared" si="0"/>
        <v>12566</v>
      </c>
      <c r="M19" s="95">
        <f t="shared" si="0"/>
        <v>113055</v>
      </c>
      <c r="N19" s="95">
        <f t="shared" si="0"/>
        <v>11438451</v>
      </c>
      <c r="O19" s="94"/>
      <c r="P19" s="96">
        <v>15585</v>
      </c>
      <c r="Q19" s="95">
        <f t="shared" si="10"/>
        <v>100789</v>
      </c>
      <c r="R19" s="95">
        <f t="shared" si="11"/>
        <v>10599947</v>
      </c>
      <c r="S19" s="65"/>
      <c r="T19" s="95">
        <v>0</v>
      </c>
      <c r="U19" s="95">
        <f t="shared" si="1"/>
        <v>503</v>
      </c>
      <c r="V19" s="95">
        <f t="shared" si="12"/>
        <v>261637</v>
      </c>
      <c r="W19" s="65"/>
      <c r="X19" s="95">
        <f t="shared" si="13"/>
        <v>15585</v>
      </c>
      <c r="Y19" s="95">
        <f t="shared" si="14"/>
        <v>101292</v>
      </c>
      <c r="Z19" s="95">
        <f t="shared" si="14"/>
        <v>10861584</v>
      </c>
      <c r="AA19" s="65"/>
      <c r="AB19" s="95">
        <f t="shared" si="2"/>
        <v>-11763</v>
      </c>
      <c r="AC19" s="95">
        <f t="shared" si="3"/>
        <v>-10.404670293220114</v>
      </c>
      <c r="AD19" s="95">
        <f t="shared" si="4"/>
        <v>-576867</v>
      </c>
      <c r="AE19" s="95">
        <f t="shared" si="5"/>
        <v>-5.043226569751446</v>
      </c>
      <c r="AF19" s="97"/>
      <c r="AG19" s="97"/>
    </row>
    <row r="20" spans="2:33" s="92" customFormat="1" ht="27.75" customHeight="1">
      <c r="B20" s="93">
        <v>42317</v>
      </c>
      <c r="C20" s="94"/>
      <c r="D20" s="95">
        <v>13699</v>
      </c>
      <c r="E20" s="95">
        <f t="shared" si="6"/>
        <v>125489</v>
      </c>
      <c r="F20" s="95">
        <f t="shared" si="7"/>
        <v>11243883</v>
      </c>
      <c r="G20" s="94"/>
      <c r="H20" s="95">
        <v>0</v>
      </c>
      <c r="I20" s="95">
        <f t="shared" si="8"/>
        <v>1265</v>
      </c>
      <c r="J20" s="95">
        <f t="shared" si="9"/>
        <v>208267</v>
      </c>
      <c r="K20" s="94"/>
      <c r="L20" s="95">
        <f t="shared" si="0"/>
        <v>13699</v>
      </c>
      <c r="M20" s="95">
        <f t="shared" si="0"/>
        <v>126754</v>
      </c>
      <c r="N20" s="95">
        <f t="shared" si="0"/>
        <v>11452150</v>
      </c>
      <c r="O20" s="94"/>
      <c r="P20" s="96">
        <v>8154</v>
      </c>
      <c r="Q20" s="95">
        <f t="shared" si="10"/>
        <v>108943</v>
      </c>
      <c r="R20" s="95">
        <f t="shared" si="11"/>
        <v>10608101</v>
      </c>
      <c r="S20" s="65"/>
      <c r="T20" s="95">
        <v>0</v>
      </c>
      <c r="U20" s="95">
        <f t="shared" si="1"/>
        <v>503</v>
      </c>
      <c r="V20" s="95">
        <f t="shared" si="12"/>
        <v>261637</v>
      </c>
      <c r="W20" s="65"/>
      <c r="X20" s="95">
        <f t="shared" si="13"/>
        <v>8154</v>
      </c>
      <c r="Y20" s="95">
        <f t="shared" si="14"/>
        <v>109446</v>
      </c>
      <c r="Z20" s="95">
        <f t="shared" si="14"/>
        <v>10869738</v>
      </c>
      <c r="AA20" s="65"/>
      <c r="AB20" s="95">
        <f t="shared" si="2"/>
        <v>-17308</v>
      </c>
      <c r="AC20" s="95">
        <f t="shared" si="3"/>
        <v>-13.654795903876801</v>
      </c>
      <c r="AD20" s="95">
        <f t="shared" si="4"/>
        <v>-582412</v>
      </c>
      <c r="AE20" s="95">
        <f t="shared" si="5"/>
        <v>-5.085612745205049</v>
      </c>
      <c r="AF20" s="97"/>
      <c r="AG20" s="97"/>
    </row>
    <row r="21" spans="2:33" s="92" customFormat="1" ht="27.75" customHeight="1">
      <c r="B21" s="93">
        <v>42318</v>
      </c>
      <c r="C21" s="94"/>
      <c r="D21" s="95">
        <v>7296</v>
      </c>
      <c r="E21" s="95">
        <f t="shared" si="6"/>
        <v>132785</v>
      </c>
      <c r="F21" s="95">
        <f t="shared" si="7"/>
        <v>11251179</v>
      </c>
      <c r="G21" s="94"/>
      <c r="H21" s="95">
        <v>141</v>
      </c>
      <c r="I21" s="95">
        <f t="shared" si="8"/>
        <v>1406</v>
      </c>
      <c r="J21" s="95">
        <f t="shared" si="9"/>
        <v>208408</v>
      </c>
      <c r="K21" s="94"/>
      <c r="L21" s="95">
        <f t="shared" si="0"/>
        <v>7437</v>
      </c>
      <c r="M21" s="95">
        <f t="shared" si="0"/>
        <v>134191</v>
      </c>
      <c r="N21" s="95">
        <f t="shared" si="0"/>
        <v>11459587</v>
      </c>
      <c r="O21" s="94"/>
      <c r="P21" s="96">
        <v>11179</v>
      </c>
      <c r="Q21" s="95">
        <f t="shared" si="10"/>
        <v>120122</v>
      </c>
      <c r="R21" s="95">
        <f t="shared" si="11"/>
        <v>10619280</v>
      </c>
      <c r="S21" s="65"/>
      <c r="T21" s="95">
        <v>268</v>
      </c>
      <c r="U21" s="95">
        <f t="shared" si="1"/>
        <v>771</v>
      </c>
      <c r="V21" s="95">
        <f t="shared" si="12"/>
        <v>261905</v>
      </c>
      <c r="W21" s="65"/>
      <c r="X21" s="95">
        <f t="shared" si="13"/>
        <v>11447</v>
      </c>
      <c r="Y21" s="95">
        <f t="shared" si="14"/>
        <v>120893</v>
      </c>
      <c r="Z21" s="95">
        <f t="shared" si="14"/>
        <v>10881185</v>
      </c>
      <c r="AA21" s="65"/>
      <c r="AB21" s="95">
        <f t="shared" si="2"/>
        <v>-13298</v>
      </c>
      <c r="AC21" s="95">
        <f t="shared" si="3"/>
        <v>-9.909755497760655</v>
      </c>
      <c r="AD21" s="95">
        <f t="shared" si="4"/>
        <v>-578402</v>
      </c>
      <c r="AE21" s="95">
        <f t="shared" si="5"/>
        <v>-5.047319768155694</v>
      </c>
      <c r="AF21" s="97"/>
      <c r="AG21" s="97"/>
    </row>
    <row r="22" spans="2:33" s="92" customFormat="1" ht="27.75" customHeight="1">
      <c r="B22" s="93">
        <v>42319</v>
      </c>
      <c r="C22" s="94"/>
      <c r="D22" s="95">
        <v>8689</v>
      </c>
      <c r="E22" s="95">
        <f t="shared" si="6"/>
        <v>141474</v>
      </c>
      <c r="F22" s="95">
        <f t="shared" si="7"/>
        <v>11259868</v>
      </c>
      <c r="G22" s="94"/>
      <c r="H22" s="95">
        <v>248</v>
      </c>
      <c r="I22" s="95">
        <f t="shared" si="8"/>
        <v>1654</v>
      </c>
      <c r="J22" s="95">
        <f t="shared" si="9"/>
        <v>208656</v>
      </c>
      <c r="K22" s="94"/>
      <c r="L22" s="95">
        <f t="shared" si="0"/>
        <v>8937</v>
      </c>
      <c r="M22" s="95">
        <f t="shared" si="0"/>
        <v>143128</v>
      </c>
      <c r="N22" s="95">
        <f t="shared" si="0"/>
        <v>11468524</v>
      </c>
      <c r="O22" s="94"/>
      <c r="P22" s="96">
        <v>9229</v>
      </c>
      <c r="Q22" s="95">
        <f t="shared" si="10"/>
        <v>129351</v>
      </c>
      <c r="R22" s="95">
        <f t="shared" si="11"/>
        <v>10628509</v>
      </c>
      <c r="S22" s="65"/>
      <c r="T22" s="95">
        <v>0</v>
      </c>
      <c r="U22" s="95">
        <f t="shared" si="1"/>
        <v>771</v>
      </c>
      <c r="V22" s="95">
        <f t="shared" si="12"/>
        <v>261905</v>
      </c>
      <c r="W22" s="65"/>
      <c r="X22" s="95">
        <f t="shared" si="13"/>
        <v>9229</v>
      </c>
      <c r="Y22" s="95">
        <f t="shared" si="14"/>
        <v>130122</v>
      </c>
      <c r="Z22" s="95">
        <f t="shared" si="14"/>
        <v>10890414</v>
      </c>
      <c r="AA22" s="65"/>
      <c r="AB22" s="95">
        <f t="shared" si="2"/>
        <v>-13006</v>
      </c>
      <c r="AC22" s="95">
        <f t="shared" si="3"/>
        <v>-9.08697110278911</v>
      </c>
      <c r="AD22" s="95">
        <f t="shared" si="4"/>
        <v>-578110</v>
      </c>
      <c r="AE22" s="95">
        <f t="shared" si="5"/>
        <v>-5.040840477815628</v>
      </c>
      <c r="AF22" s="97"/>
      <c r="AG22" s="97"/>
    </row>
    <row r="23" spans="2:33" s="92" customFormat="1" ht="27.75" customHeight="1">
      <c r="B23" s="93">
        <v>42320</v>
      </c>
      <c r="C23" s="94"/>
      <c r="D23" s="95">
        <v>9201</v>
      </c>
      <c r="E23" s="95">
        <f t="shared" si="6"/>
        <v>150675</v>
      </c>
      <c r="F23" s="95">
        <f t="shared" si="7"/>
        <v>11269069</v>
      </c>
      <c r="G23" s="94"/>
      <c r="H23" s="95">
        <v>0</v>
      </c>
      <c r="I23" s="95">
        <f t="shared" si="8"/>
        <v>1654</v>
      </c>
      <c r="J23" s="95">
        <f t="shared" si="9"/>
        <v>208656</v>
      </c>
      <c r="K23" s="94"/>
      <c r="L23" s="95">
        <f t="shared" si="0"/>
        <v>9201</v>
      </c>
      <c r="M23" s="95">
        <f t="shared" si="0"/>
        <v>152329</v>
      </c>
      <c r="N23" s="95">
        <f t="shared" si="0"/>
        <v>11477725</v>
      </c>
      <c r="O23" s="94"/>
      <c r="P23" s="96">
        <v>9399</v>
      </c>
      <c r="Q23" s="95">
        <f t="shared" si="10"/>
        <v>138750</v>
      </c>
      <c r="R23" s="95">
        <f t="shared" si="11"/>
        <v>10637908</v>
      </c>
      <c r="S23" s="65"/>
      <c r="T23" s="95">
        <v>3</v>
      </c>
      <c r="U23" s="95">
        <f t="shared" si="1"/>
        <v>774</v>
      </c>
      <c r="V23" s="95">
        <f t="shared" si="12"/>
        <v>261908</v>
      </c>
      <c r="W23" s="65"/>
      <c r="X23" s="95">
        <f t="shared" si="13"/>
        <v>9402</v>
      </c>
      <c r="Y23" s="95">
        <f t="shared" si="14"/>
        <v>139524</v>
      </c>
      <c r="Z23" s="95">
        <f t="shared" si="14"/>
        <v>10899816</v>
      </c>
      <c r="AA23" s="65"/>
      <c r="AB23" s="95">
        <f t="shared" si="2"/>
        <v>-12805</v>
      </c>
      <c r="AC23" s="95">
        <f t="shared" si="3"/>
        <v>-8.406147220818097</v>
      </c>
      <c r="AD23" s="95">
        <f t="shared" si="4"/>
        <v>-577909</v>
      </c>
      <c r="AE23" s="95">
        <f t="shared" si="5"/>
        <v>-5.035048321858207</v>
      </c>
      <c r="AF23" s="97"/>
      <c r="AG23" s="97"/>
    </row>
    <row r="24" spans="2:33" s="92" customFormat="1" ht="27.75" customHeight="1">
      <c r="B24" s="93">
        <v>42321</v>
      </c>
      <c r="C24" s="94"/>
      <c r="D24" s="95">
        <v>6867</v>
      </c>
      <c r="E24" s="95">
        <f t="shared" si="6"/>
        <v>157542</v>
      </c>
      <c r="F24" s="95">
        <f t="shared" si="7"/>
        <v>11275936</v>
      </c>
      <c r="G24" s="94"/>
      <c r="H24" s="95">
        <v>341</v>
      </c>
      <c r="I24" s="95">
        <f t="shared" si="8"/>
        <v>1995</v>
      </c>
      <c r="J24" s="95">
        <f t="shared" si="9"/>
        <v>208997</v>
      </c>
      <c r="K24" s="94"/>
      <c r="L24" s="95">
        <f t="shared" si="0"/>
        <v>7208</v>
      </c>
      <c r="M24" s="95">
        <f t="shared" si="0"/>
        <v>159537</v>
      </c>
      <c r="N24" s="95">
        <f t="shared" si="0"/>
        <v>11484933</v>
      </c>
      <c r="O24" s="94"/>
      <c r="P24" s="96">
        <v>12216</v>
      </c>
      <c r="Q24" s="95">
        <f t="shared" si="10"/>
        <v>150966</v>
      </c>
      <c r="R24" s="95">
        <f t="shared" si="11"/>
        <v>10650124</v>
      </c>
      <c r="S24" s="65"/>
      <c r="T24" s="95">
        <v>0</v>
      </c>
      <c r="U24" s="95">
        <f t="shared" si="1"/>
        <v>774</v>
      </c>
      <c r="V24" s="95">
        <f t="shared" si="12"/>
        <v>261908</v>
      </c>
      <c r="W24" s="65"/>
      <c r="X24" s="95">
        <f t="shared" si="13"/>
        <v>12216</v>
      </c>
      <c r="Y24" s="95">
        <f t="shared" si="14"/>
        <v>151740</v>
      </c>
      <c r="Z24" s="95">
        <f t="shared" si="14"/>
        <v>10912032</v>
      </c>
      <c r="AA24" s="65"/>
      <c r="AB24" s="95">
        <f t="shared" si="2"/>
        <v>-7797</v>
      </c>
      <c r="AC24" s="95">
        <f t="shared" si="3"/>
        <v>-4.887267530416142</v>
      </c>
      <c r="AD24" s="95">
        <f t="shared" si="4"/>
        <v>-572901</v>
      </c>
      <c r="AE24" s="95">
        <f t="shared" si="5"/>
        <v>-4.988283344796178</v>
      </c>
      <c r="AF24" s="97"/>
      <c r="AG24" s="97"/>
    </row>
    <row r="25" spans="2:33" s="92" customFormat="1" ht="27.75" customHeight="1">
      <c r="B25" s="93">
        <v>42322</v>
      </c>
      <c r="C25" s="94"/>
      <c r="D25" s="95">
        <v>8911</v>
      </c>
      <c r="E25" s="95">
        <f t="shared" si="6"/>
        <v>166453</v>
      </c>
      <c r="F25" s="95">
        <f t="shared" si="7"/>
        <v>11284847</v>
      </c>
      <c r="G25" s="94"/>
      <c r="H25" s="95">
        <v>0</v>
      </c>
      <c r="I25" s="95">
        <f t="shared" si="8"/>
        <v>1995</v>
      </c>
      <c r="J25" s="95">
        <f t="shared" si="9"/>
        <v>208997</v>
      </c>
      <c r="K25" s="94"/>
      <c r="L25" s="95">
        <f t="shared" si="0"/>
        <v>8911</v>
      </c>
      <c r="M25" s="95">
        <f t="shared" si="0"/>
        <v>168448</v>
      </c>
      <c r="N25" s="95">
        <f t="shared" si="0"/>
        <v>11493844</v>
      </c>
      <c r="O25" s="94"/>
      <c r="P25" s="96">
        <v>12389</v>
      </c>
      <c r="Q25" s="95">
        <f t="shared" si="10"/>
        <v>163355</v>
      </c>
      <c r="R25" s="95">
        <f t="shared" si="11"/>
        <v>10662513</v>
      </c>
      <c r="S25" s="65"/>
      <c r="T25" s="95">
        <v>87</v>
      </c>
      <c r="U25" s="95">
        <f t="shared" si="1"/>
        <v>861</v>
      </c>
      <c r="V25" s="95">
        <f t="shared" si="12"/>
        <v>261995</v>
      </c>
      <c r="W25" s="65"/>
      <c r="X25" s="95">
        <f t="shared" si="13"/>
        <v>12476</v>
      </c>
      <c r="Y25" s="95">
        <f t="shared" si="14"/>
        <v>164216</v>
      </c>
      <c r="Z25" s="95">
        <f t="shared" si="14"/>
        <v>10924508</v>
      </c>
      <c r="AA25" s="65"/>
      <c r="AB25" s="95">
        <f t="shared" si="2"/>
        <v>-4232</v>
      </c>
      <c r="AC25" s="95">
        <f t="shared" si="3"/>
        <v>-2.5123480243161094</v>
      </c>
      <c r="AD25" s="95">
        <f t="shared" si="4"/>
        <v>-569336</v>
      </c>
      <c r="AE25" s="95">
        <f t="shared" si="5"/>
        <v>-4.95339940232354</v>
      </c>
      <c r="AF25" s="97"/>
      <c r="AG25" s="97"/>
    </row>
    <row r="26" spans="2:33" s="92" customFormat="1" ht="27.75" customHeight="1">
      <c r="B26" s="93">
        <v>42323</v>
      </c>
      <c r="C26" s="94"/>
      <c r="D26" s="95">
        <v>9580</v>
      </c>
      <c r="E26" s="95">
        <f t="shared" si="6"/>
        <v>176033</v>
      </c>
      <c r="F26" s="95">
        <f t="shared" si="7"/>
        <v>11294427</v>
      </c>
      <c r="G26" s="94"/>
      <c r="H26" s="95">
        <v>142</v>
      </c>
      <c r="I26" s="95">
        <f t="shared" si="8"/>
        <v>2137</v>
      </c>
      <c r="J26" s="95">
        <f t="shared" si="9"/>
        <v>209139</v>
      </c>
      <c r="K26" s="94"/>
      <c r="L26" s="95">
        <f t="shared" si="0"/>
        <v>9722</v>
      </c>
      <c r="M26" s="95">
        <f t="shared" si="0"/>
        <v>178170</v>
      </c>
      <c r="N26" s="95">
        <f t="shared" si="0"/>
        <v>11503566</v>
      </c>
      <c r="O26" s="94"/>
      <c r="P26" s="96">
        <v>11929</v>
      </c>
      <c r="Q26" s="95">
        <f t="shared" si="10"/>
        <v>175284</v>
      </c>
      <c r="R26" s="95">
        <f t="shared" si="11"/>
        <v>10674442</v>
      </c>
      <c r="S26" s="65"/>
      <c r="T26" s="95">
        <v>0</v>
      </c>
      <c r="U26" s="95">
        <f t="shared" si="1"/>
        <v>861</v>
      </c>
      <c r="V26" s="95">
        <f t="shared" si="12"/>
        <v>261995</v>
      </c>
      <c r="W26" s="65"/>
      <c r="X26" s="95">
        <f t="shared" si="13"/>
        <v>11929</v>
      </c>
      <c r="Y26" s="95">
        <f t="shared" si="14"/>
        <v>176145</v>
      </c>
      <c r="Z26" s="95">
        <f t="shared" si="14"/>
        <v>10936437</v>
      </c>
      <c r="AA26" s="65"/>
      <c r="AB26" s="95">
        <f t="shared" si="2"/>
        <v>-2025</v>
      </c>
      <c r="AC26" s="95">
        <f t="shared" si="3"/>
        <v>-1.1365549755851154</v>
      </c>
      <c r="AD26" s="95">
        <f t="shared" si="4"/>
        <v>-567129</v>
      </c>
      <c r="AE26" s="95">
        <f t="shared" si="5"/>
        <v>-4.93002778442789</v>
      </c>
      <c r="AF26" s="97"/>
      <c r="AG26" s="98"/>
    </row>
    <row r="27" spans="2:33" s="92" customFormat="1" ht="27.75" customHeight="1">
      <c r="B27" s="93">
        <v>42324</v>
      </c>
      <c r="C27" s="94"/>
      <c r="D27" s="95">
        <v>11453</v>
      </c>
      <c r="E27" s="95">
        <f t="shared" si="6"/>
        <v>187486</v>
      </c>
      <c r="F27" s="95">
        <f t="shared" si="7"/>
        <v>11305880</v>
      </c>
      <c r="G27" s="94"/>
      <c r="H27" s="95">
        <v>0</v>
      </c>
      <c r="I27" s="95">
        <f t="shared" si="8"/>
        <v>2137</v>
      </c>
      <c r="J27" s="95">
        <f t="shared" si="9"/>
        <v>209139</v>
      </c>
      <c r="K27" s="94"/>
      <c r="L27" s="95">
        <f t="shared" si="0"/>
        <v>11453</v>
      </c>
      <c r="M27" s="95">
        <f t="shared" si="0"/>
        <v>189623</v>
      </c>
      <c r="N27" s="95">
        <f t="shared" si="0"/>
        <v>11515019</v>
      </c>
      <c r="O27" s="94"/>
      <c r="P27" s="96">
        <v>6639</v>
      </c>
      <c r="Q27" s="95">
        <f t="shared" si="10"/>
        <v>181923</v>
      </c>
      <c r="R27" s="95">
        <f t="shared" si="11"/>
        <v>10681081</v>
      </c>
      <c r="S27" s="65"/>
      <c r="T27" s="95">
        <v>0</v>
      </c>
      <c r="U27" s="95">
        <f t="shared" si="1"/>
        <v>861</v>
      </c>
      <c r="V27" s="95">
        <f t="shared" si="12"/>
        <v>261995</v>
      </c>
      <c r="W27" s="65"/>
      <c r="X27" s="95">
        <f t="shared" si="13"/>
        <v>6639</v>
      </c>
      <c r="Y27" s="95">
        <f t="shared" si="14"/>
        <v>182784</v>
      </c>
      <c r="Z27" s="95">
        <f t="shared" si="14"/>
        <v>10943076</v>
      </c>
      <c r="AA27" s="65"/>
      <c r="AB27" s="95">
        <f t="shared" si="2"/>
        <v>-6839</v>
      </c>
      <c r="AC27" s="95">
        <f t="shared" si="3"/>
        <v>-3.606629997415925</v>
      </c>
      <c r="AD27" s="95">
        <f t="shared" si="4"/>
        <v>-571943</v>
      </c>
      <c r="AE27" s="95">
        <f t="shared" si="5"/>
        <v>-4.9669305799669115</v>
      </c>
      <c r="AF27" s="97"/>
      <c r="AG27" s="97"/>
    </row>
    <row r="28" spans="2:33" s="92" customFormat="1" ht="27.75" customHeight="1">
      <c r="B28" s="93">
        <v>42325</v>
      </c>
      <c r="C28" s="94"/>
      <c r="D28" s="95">
        <v>5962</v>
      </c>
      <c r="E28" s="95">
        <f t="shared" si="6"/>
        <v>193448</v>
      </c>
      <c r="F28" s="95">
        <f t="shared" si="7"/>
        <v>11311842</v>
      </c>
      <c r="G28" s="94"/>
      <c r="H28" s="95">
        <v>152</v>
      </c>
      <c r="I28" s="95">
        <f t="shared" si="8"/>
        <v>2289</v>
      </c>
      <c r="J28" s="95">
        <f t="shared" si="9"/>
        <v>209291</v>
      </c>
      <c r="K28" s="94"/>
      <c r="L28" s="95">
        <f t="shared" si="0"/>
        <v>6114</v>
      </c>
      <c r="M28" s="95">
        <f t="shared" si="0"/>
        <v>195737</v>
      </c>
      <c r="N28" s="95">
        <f t="shared" si="0"/>
        <v>11521133</v>
      </c>
      <c r="O28" s="94"/>
      <c r="P28" s="96">
        <v>8580</v>
      </c>
      <c r="Q28" s="95">
        <f t="shared" si="10"/>
        <v>190503</v>
      </c>
      <c r="R28" s="95">
        <f t="shared" si="11"/>
        <v>10689661</v>
      </c>
      <c r="S28" s="65"/>
      <c r="T28" s="95">
        <v>208</v>
      </c>
      <c r="U28" s="95">
        <f t="shared" si="1"/>
        <v>1069</v>
      </c>
      <c r="V28" s="95">
        <f t="shared" si="12"/>
        <v>262203</v>
      </c>
      <c r="W28" s="65"/>
      <c r="X28" s="95">
        <f t="shared" si="13"/>
        <v>8788</v>
      </c>
      <c r="Y28" s="95">
        <f t="shared" si="14"/>
        <v>191572</v>
      </c>
      <c r="Z28" s="95">
        <f t="shared" si="14"/>
        <v>10951864</v>
      </c>
      <c r="AA28" s="65"/>
      <c r="AB28" s="95">
        <f t="shared" si="2"/>
        <v>-4165</v>
      </c>
      <c r="AC28" s="95">
        <f t="shared" si="3"/>
        <v>-2.1278552343195205</v>
      </c>
      <c r="AD28" s="95">
        <f t="shared" si="4"/>
        <v>-569269</v>
      </c>
      <c r="AE28" s="95">
        <f t="shared" si="5"/>
        <v>-4.941085221392722</v>
      </c>
      <c r="AF28" s="97"/>
      <c r="AG28" s="97"/>
    </row>
    <row r="29" spans="2:33" s="92" customFormat="1" ht="27.75" customHeight="1">
      <c r="B29" s="93">
        <v>42326</v>
      </c>
      <c r="C29" s="94"/>
      <c r="D29" s="95">
        <v>7564</v>
      </c>
      <c r="E29" s="95">
        <f t="shared" si="6"/>
        <v>201012</v>
      </c>
      <c r="F29" s="95">
        <f t="shared" si="7"/>
        <v>11319406</v>
      </c>
      <c r="G29" s="94"/>
      <c r="H29" s="95">
        <v>306</v>
      </c>
      <c r="I29" s="95">
        <f t="shared" si="8"/>
        <v>2595</v>
      </c>
      <c r="J29" s="95">
        <f t="shared" si="9"/>
        <v>209597</v>
      </c>
      <c r="K29" s="94"/>
      <c r="L29" s="95">
        <f t="shared" si="0"/>
        <v>7870</v>
      </c>
      <c r="M29" s="95">
        <f t="shared" si="0"/>
        <v>203607</v>
      </c>
      <c r="N29" s="95">
        <f t="shared" si="0"/>
        <v>11529003</v>
      </c>
      <c r="O29" s="94"/>
      <c r="P29" s="96">
        <v>6908</v>
      </c>
      <c r="Q29" s="95">
        <f t="shared" si="10"/>
        <v>197411</v>
      </c>
      <c r="R29" s="95">
        <f t="shared" si="11"/>
        <v>10696569</v>
      </c>
      <c r="S29" s="65"/>
      <c r="T29" s="95">
        <v>0</v>
      </c>
      <c r="U29" s="95">
        <f t="shared" si="1"/>
        <v>1069</v>
      </c>
      <c r="V29" s="95">
        <f t="shared" si="12"/>
        <v>262203</v>
      </c>
      <c r="W29" s="65"/>
      <c r="X29" s="95">
        <f t="shared" si="13"/>
        <v>6908</v>
      </c>
      <c r="Y29" s="95">
        <f t="shared" si="14"/>
        <v>198480</v>
      </c>
      <c r="Z29" s="95">
        <f t="shared" si="14"/>
        <v>10958772</v>
      </c>
      <c r="AA29" s="65"/>
      <c r="AB29" s="95">
        <f t="shared" si="2"/>
        <v>-5127</v>
      </c>
      <c r="AC29" s="95">
        <f t="shared" si="3"/>
        <v>-2.5180863133389324</v>
      </c>
      <c r="AD29" s="95">
        <f t="shared" si="4"/>
        <v>-570231</v>
      </c>
      <c r="AE29" s="95">
        <f t="shared" si="5"/>
        <v>-4.946056480339194</v>
      </c>
      <c r="AF29" s="97"/>
      <c r="AG29" s="97"/>
    </row>
    <row r="30" spans="2:33" s="92" customFormat="1" ht="27.75" customHeight="1">
      <c r="B30" s="93">
        <v>42327</v>
      </c>
      <c r="C30" s="94"/>
      <c r="D30" s="95">
        <v>7706</v>
      </c>
      <c r="E30" s="95">
        <f t="shared" si="6"/>
        <v>208718</v>
      </c>
      <c r="F30" s="95">
        <f t="shared" si="7"/>
        <v>11327112</v>
      </c>
      <c r="G30" s="94"/>
      <c r="H30" s="95">
        <v>0</v>
      </c>
      <c r="I30" s="95">
        <f t="shared" si="8"/>
        <v>2595</v>
      </c>
      <c r="J30" s="95">
        <f t="shared" si="9"/>
        <v>209597</v>
      </c>
      <c r="K30" s="94"/>
      <c r="L30" s="95">
        <f t="shared" si="0"/>
        <v>7706</v>
      </c>
      <c r="M30" s="95">
        <f t="shared" si="0"/>
        <v>211313</v>
      </c>
      <c r="N30" s="95">
        <f t="shared" si="0"/>
        <v>11536709</v>
      </c>
      <c r="O30" s="94"/>
      <c r="P30" s="96">
        <v>6234</v>
      </c>
      <c r="Q30" s="95">
        <f t="shared" si="10"/>
        <v>203645</v>
      </c>
      <c r="R30" s="95">
        <f t="shared" si="11"/>
        <v>10702803</v>
      </c>
      <c r="S30" s="65"/>
      <c r="T30" s="95">
        <v>0</v>
      </c>
      <c r="U30" s="95">
        <f t="shared" si="1"/>
        <v>1069</v>
      </c>
      <c r="V30" s="95">
        <f t="shared" si="12"/>
        <v>262203</v>
      </c>
      <c r="W30" s="65"/>
      <c r="X30" s="95">
        <f t="shared" si="13"/>
        <v>6234</v>
      </c>
      <c r="Y30" s="95">
        <f t="shared" si="14"/>
        <v>204714</v>
      </c>
      <c r="Z30" s="95">
        <f t="shared" si="14"/>
        <v>10965006</v>
      </c>
      <c r="AA30" s="65"/>
      <c r="AB30" s="95">
        <f t="shared" si="2"/>
        <v>-6599</v>
      </c>
      <c r="AC30" s="95">
        <f t="shared" si="3"/>
        <v>-3.1228556690785707</v>
      </c>
      <c r="AD30" s="95">
        <f t="shared" si="4"/>
        <v>-571703</v>
      </c>
      <c r="AE30" s="95">
        <f t="shared" si="5"/>
        <v>-4.955512009534088</v>
      </c>
      <c r="AF30" s="97"/>
      <c r="AG30" s="97"/>
    </row>
    <row r="31" spans="2:33" s="92" customFormat="1" ht="27.75" customHeight="1">
      <c r="B31" s="93">
        <v>42328</v>
      </c>
      <c r="C31" s="94"/>
      <c r="D31" s="95">
        <v>6213</v>
      </c>
      <c r="E31" s="95">
        <f t="shared" si="6"/>
        <v>214931</v>
      </c>
      <c r="F31" s="95">
        <f t="shared" si="7"/>
        <v>11333325</v>
      </c>
      <c r="G31" s="94"/>
      <c r="H31" s="95">
        <v>430</v>
      </c>
      <c r="I31" s="95">
        <f t="shared" si="8"/>
        <v>3025</v>
      </c>
      <c r="J31" s="95">
        <f t="shared" si="9"/>
        <v>210027</v>
      </c>
      <c r="K31" s="94"/>
      <c r="L31" s="95">
        <f t="shared" si="0"/>
        <v>6643</v>
      </c>
      <c r="M31" s="95">
        <f t="shared" si="0"/>
        <v>217956</v>
      </c>
      <c r="N31" s="95">
        <f t="shared" si="0"/>
        <v>11543352</v>
      </c>
      <c r="O31" s="94"/>
      <c r="P31" s="96">
        <v>7381</v>
      </c>
      <c r="Q31" s="95">
        <f t="shared" si="10"/>
        <v>211026</v>
      </c>
      <c r="R31" s="95">
        <f t="shared" si="11"/>
        <v>10710184</v>
      </c>
      <c r="S31" s="65"/>
      <c r="T31" s="95">
        <v>1</v>
      </c>
      <c r="U31" s="95">
        <f t="shared" si="1"/>
        <v>1070</v>
      </c>
      <c r="V31" s="95">
        <f t="shared" si="12"/>
        <v>262204</v>
      </c>
      <c r="W31" s="65"/>
      <c r="X31" s="95">
        <f t="shared" si="13"/>
        <v>7382</v>
      </c>
      <c r="Y31" s="95">
        <f aca="true" t="shared" si="15" ref="Y31:Z41">IF(Q31="","",(U31+Q31))</f>
        <v>212096</v>
      </c>
      <c r="Z31" s="95">
        <f t="shared" si="15"/>
        <v>10972388</v>
      </c>
      <c r="AA31" s="65"/>
      <c r="AB31" s="95">
        <f t="shared" si="2"/>
        <v>-5860</v>
      </c>
      <c r="AC31" s="95">
        <f t="shared" si="3"/>
        <v>-2.6886160509460626</v>
      </c>
      <c r="AD31" s="95">
        <f t="shared" si="4"/>
        <v>-570964</v>
      </c>
      <c r="AE31" s="95">
        <f t="shared" si="5"/>
        <v>-4.946258244572287</v>
      </c>
      <c r="AF31" s="97"/>
      <c r="AG31" s="97"/>
    </row>
    <row r="32" spans="2:33" s="92" customFormat="1" ht="27.75" customHeight="1">
      <c r="B32" s="93">
        <v>42329</v>
      </c>
      <c r="C32" s="94"/>
      <c r="D32" s="95">
        <v>7582</v>
      </c>
      <c r="E32" s="95">
        <f t="shared" si="6"/>
        <v>222513</v>
      </c>
      <c r="F32" s="95">
        <f t="shared" si="7"/>
        <v>11340907</v>
      </c>
      <c r="G32" s="94"/>
      <c r="H32" s="95">
        <v>3</v>
      </c>
      <c r="I32" s="95">
        <f t="shared" si="8"/>
        <v>3028</v>
      </c>
      <c r="J32" s="95">
        <f t="shared" si="9"/>
        <v>210030</v>
      </c>
      <c r="K32" s="94"/>
      <c r="L32" s="95">
        <f t="shared" si="0"/>
        <v>7585</v>
      </c>
      <c r="M32" s="95">
        <f t="shared" si="0"/>
        <v>225541</v>
      </c>
      <c r="N32" s="95">
        <f t="shared" si="0"/>
        <v>11550937</v>
      </c>
      <c r="O32" s="94"/>
      <c r="P32" s="96">
        <v>8282</v>
      </c>
      <c r="Q32" s="95">
        <f t="shared" si="10"/>
        <v>219308</v>
      </c>
      <c r="R32" s="95">
        <f t="shared" si="11"/>
        <v>10718466</v>
      </c>
      <c r="S32" s="65"/>
      <c r="T32" s="95">
        <v>54</v>
      </c>
      <c r="U32" s="95">
        <f t="shared" si="1"/>
        <v>1124</v>
      </c>
      <c r="V32" s="95">
        <f t="shared" si="12"/>
        <v>262258</v>
      </c>
      <c r="W32" s="65"/>
      <c r="X32" s="95">
        <f t="shared" si="13"/>
        <v>8336</v>
      </c>
      <c r="Y32" s="95">
        <f t="shared" si="15"/>
        <v>220432</v>
      </c>
      <c r="Z32" s="95">
        <f t="shared" si="15"/>
        <v>10980724</v>
      </c>
      <c r="AA32" s="65"/>
      <c r="AB32" s="95">
        <f t="shared" si="2"/>
        <v>-5109</v>
      </c>
      <c r="AC32" s="95">
        <f t="shared" si="3"/>
        <v>-2.265220070851863</v>
      </c>
      <c r="AD32" s="95">
        <f t="shared" si="4"/>
        <v>-570213</v>
      </c>
      <c r="AE32" s="95">
        <f t="shared" si="5"/>
        <v>-4.936508613976511</v>
      </c>
      <c r="AF32" s="97"/>
      <c r="AG32" s="97"/>
    </row>
    <row r="33" spans="2:33" s="92" customFormat="1" ht="27.75" customHeight="1">
      <c r="B33" s="93">
        <v>42330</v>
      </c>
      <c r="C33" s="94"/>
      <c r="D33" s="95">
        <v>7932</v>
      </c>
      <c r="E33" s="95">
        <f t="shared" si="6"/>
        <v>230445</v>
      </c>
      <c r="F33" s="95">
        <f t="shared" si="7"/>
        <v>11348839</v>
      </c>
      <c r="G33" s="94"/>
      <c r="H33" s="95">
        <v>110</v>
      </c>
      <c r="I33" s="95">
        <f t="shared" si="8"/>
        <v>3138</v>
      </c>
      <c r="J33" s="95">
        <f t="shared" si="9"/>
        <v>210140</v>
      </c>
      <c r="K33" s="94"/>
      <c r="L33" s="95">
        <f t="shared" si="0"/>
        <v>8042</v>
      </c>
      <c r="M33" s="95">
        <f t="shared" si="0"/>
        <v>233583</v>
      </c>
      <c r="N33" s="95">
        <f t="shared" si="0"/>
        <v>11558979</v>
      </c>
      <c r="O33" s="94"/>
      <c r="P33" s="96">
        <v>8656</v>
      </c>
      <c r="Q33" s="95">
        <f t="shared" si="10"/>
        <v>227964</v>
      </c>
      <c r="R33" s="95">
        <f t="shared" si="11"/>
        <v>10727122</v>
      </c>
      <c r="S33" s="65"/>
      <c r="T33" s="95">
        <v>0</v>
      </c>
      <c r="U33" s="95">
        <f t="shared" si="1"/>
        <v>1124</v>
      </c>
      <c r="V33" s="95">
        <f t="shared" si="12"/>
        <v>262258</v>
      </c>
      <c r="W33" s="65"/>
      <c r="X33" s="95">
        <f t="shared" si="13"/>
        <v>8656</v>
      </c>
      <c r="Y33" s="95">
        <f t="shared" si="15"/>
        <v>229088</v>
      </c>
      <c r="Z33" s="95">
        <f t="shared" si="15"/>
        <v>10989380</v>
      </c>
      <c r="AA33" s="65"/>
      <c r="AB33" s="95">
        <f t="shared" si="2"/>
        <v>-4495</v>
      </c>
      <c r="AC33" s="95">
        <f t="shared" si="3"/>
        <v>-1.9243694960677789</v>
      </c>
      <c r="AD33" s="95">
        <f t="shared" si="4"/>
        <v>-569599</v>
      </c>
      <c r="AE33" s="95">
        <f t="shared" si="5"/>
        <v>-4.927762218445072</v>
      </c>
      <c r="AF33" s="97"/>
      <c r="AG33" s="97"/>
    </row>
    <row r="34" spans="2:33" s="92" customFormat="1" ht="27.75" customHeight="1">
      <c r="B34" s="93">
        <v>42331</v>
      </c>
      <c r="C34" s="94"/>
      <c r="D34" s="95">
        <v>8322</v>
      </c>
      <c r="E34" s="95">
        <f t="shared" si="6"/>
        <v>238767</v>
      </c>
      <c r="F34" s="95">
        <f t="shared" si="7"/>
        <v>11357161</v>
      </c>
      <c r="G34" s="94"/>
      <c r="H34" s="95">
        <v>0</v>
      </c>
      <c r="I34" s="95">
        <f t="shared" si="8"/>
        <v>3138</v>
      </c>
      <c r="J34" s="95">
        <f t="shared" si="9"/>
        <v>210140</v>
      </c>
      <c r="K34" s="94"/>
      <c r="L34" s="95">
        <f t="shared" si="0"/>
        <v>8322</v>
      </c>
      <c r="M34" s="95">
        <f t="shared" si="0"/>
        <v>241905</v>
      </c>
      <c r="N34" s="95">
        <f t="shared" si="0"/>
        <v>11567301</v>
      </c>
      <c r="O34" s="94"/>
      <c r="P34" s="96">
        <v>4407</v>
      </c>
      <c r="Q34" s="95">
        <f t="shared" si="10"/>
        <v>232371</v>
      </c>
      <c r="R34" s="95">
        <f t="shared" si="11"/>
        <v>10731529</v>
      </c>
      <c r="S34" s="65"/>
      <c r="T34" s="95">
        <v>1</v>
      </c>
      <c r="U34" s="95">
        <f t="shared" si="1"/>
        <v>1125</v>
      </c>
      <c r="V34" s="95">
        <f t="shared" si="12"/>
        <v>262259</v>
      </c>
      <c r="W34" s="65"/>
      <c r="X34" s="95">
        <f t="shared" si="13"/>
        <v>4408</v>
      </c>
      <c r="Y34" s="95">
        <f t="shared" si="15"/>
        <v>233496</v>
      </c>
      <c r="Z34" s="95">
        <f t="shared" si="15"/>
        <v>10993788</v>
      </c>
      <c r="AA34" s="65"/>
      <c r="AB34" s="95">
        <f t="shared" si="2"/>
        <v>-8409</v>
      </c>
      <c r="AC34" s="95">
        <f t="shared" si="3"/>
        <v>-3.476157995907484</v>
      </c>
      <c r="AD34" s="95">
        <f t="shared" si="4"/>
        <v>-573513</v>
      </c>
      <c r="AE34" s="95">
        <f t="shared" si="5"/>
        <v>-4.958053741317876</v>
      </c>
      <c r="AF34" s="97"/>
      <c r="AG34" s="97"/>
    </row>
    <row r="35" spans="2:33" s="92" customFormat="1" ht="27.75" customHeight="1">
      <c r="B35" s="93">
        <v>42332</v>
      </c>
      <c r="C35" s="94"/>
      <c r="D35" s="95">
        <v>4257</v>
      </c>
      <c r="E35" s="95">
        <f t="shared" si="6"/>
        <v>243024</v>
      </c>
      <c r="F35" s="95">
        <f t="shared" si="7"/>
        <v>11361418</v>
      </c>
      <c r="G35" s="94"/>
      <c r="H35" s="95">
        <v>57</v>
      </c>
      <c r="I35" s="95">
        <f t="shared" si="8"/>
        <v>3195</v>
      </c>
      <c r="J35" s="95">
        <f t="shared" si="9"/>
        <v>210197</v>
      </c>
      <c r="K35" s="94"/>
      <c r="L35" s="95">
        <f t="shared" si="0"/>
        <v>4314</v>
      </c>
      <c r="M35" s="95">
        <f t="shared" si="0"/>
        <v>246219</v>
      </c>
      <c r="N35" s="95">
        <f t="shared" si="0"/>
        <v>11571615</v>
      </c>
      <c r="O35" s="94"/>
      <c r="P35" s="96">
        <v>4984</v>
      </c>
      <c r="Q35" s="95">
        <f t="shared" si="10"/>
        <v>237355</v>
      </c>
      <c r="R35" s="95">
        <f t="shared" si="11"/>
        <v>10736513</v>
      </c>
      <c r="S35" s="65"/>
      <c r="T35" s="95">
        <v>289</v>
      </c>
      <c r="U35" s="95">
        <f t="shared" si="1"/>
        <v>1414</v>
      </c>
      <c r="V35" s="95">
        <f t="shared" si="12"/>
        <v>262548</v>
      </c>
      <c r="W35" s="65"/>
      <c r="X35" s="95">
        <f t="shared" si="13"/>
        <v>5273</v>
      </c>
      <c r="Y35" s="95">
        <f t="shared" si="15"/>
        <v>238769</v>
      </c>
      <c r="Z35" s="95">
        <f t="shared" si="15"/>
        <v>10999061</v>
      </c>
      <c r="AA35" s="65"/>
      <c r="AB35" s="95">
        <f t="shared" si="2"/>
        <v>-7450</v>
      </c>
      <c r="AC35" s="95">
        <f t="shared" si="3"/>
        <v>-3.0257616187215444</v>
      </c>
      <c r="AD35" s="95">
        <f t="shared" si="4"/>
        <v>-572554</v>
      </c>
      <c r="AE35" s="95">
        <f t="shared" si="5"/>
        <v>-4.947917814410522</v>
      </c>
      <c r="AF35" s="97"/>
      <c r="AG35" s="97"/>
    </row>
    <row r="36" spans="2:33" s="92" customFormat="1" ht="27.75" customHeight="1">
      <c r="B36" s="93">
        <v>42333</v>
      </c>
      <c r="C36" s="94"/>
      <c r="D36" s="95">
        <v>5166</v>
      </c>
      <c r="E36" s="95">
        <f t="shared" si="6"/>
        <v>248190</v>
      </c>
      <c r="F36" s="95">
        <f t="shared" si="7"/>
        <v>11366584</v>
      </c>
      <c r="G36" s="94"/>
      <c r="H36" s="95">
        <v>136</v>
      </c>
      <c r="I36" s="95">
        <f t="shared" si="8"/>
        <v>3331</v>
      </c>
      <c r="J36" s="95">
        <f t="shared" si="9"/>
        <v>210333</v>
      </c>
      <c r="K36" s="94"/>
      <c r="L36" s="95">
        <f t="shared" si="0"/>
        <v>5302</v>
      </c>
      <c r="M36" s="95">
        <f t="shared" si="0"/>
        <v>251521</v>
      </c>
      <c r="N36" s="95">
        <f t="shared" si="0"/>
        <v>11576917</v>
      </c>
      <c r="O36" s="94"/>
      <c r="P36" s="96">
        <v>3651</v>
      </c>
      <c r="Q36" s="95">
        <f t="shared" si="10"/>
        <v>241006</v>
      </c>
      <c r="R36" s="95">
        <f t="shared" si="11"/>
        <v>10740164</v>
      </c>
      <c r="S36" s="65"/>
      <c r="T36" s="95">
        <v>0</v>
      </c>
      <c r="U36" s="95">
        <f t="shared" si="1"/>
        <v>1414</v>
      </c>
      <c r="V36" s="95">
        <f t="shared" si="12"/>
        <v>262548</v>
      </c>
      <c r="W36" s="65"/>
      <c r="X36" s="95">
        <f t="shared" si="13"/>
        <v>3651</v>
      </c>
      <c r="Y36" s="95">
        <f t="shared" si="15"/>
        <v>242420</v>
      </c>
      <c r="Z36" s="95">
        <f t="shared" si="15"/>
        <v>11002712</v>
      </c>
      <c r="AA36" s="65"/>
      <c r="AB36" s="95">
        <f t="shared" si="2"/>
        <v>-9101</v>
      </c>
      <c r="AC36" s="95">
        <f t="shared" si="3"/>
        <v>-3.6183857411508384</v>
      </c>
      <c r="AD36" s="95">
        <f t="shared" si="4"/>
        <v>-574205</v>
      </c>
      <c r="AE36" s="95">
        <f t="shared" si="5"/>
        <v>-4.959912902545644</v>
      </c>
      <c r="AF36" s="97"/>
      <c r="AG36" s="97"/>
    </row>
    <row r="37" spans="2:33" s="92" customFormat="1" ht="27.75" customHeight="1">
      <c r="B37" s="93">
        <v>42334</v>
      </c>
      <c r="C37" s="94"/>
      <c r="D37" s="95">
        <v>5809</v>
      </c>
      <c r="E37" s="95">
        <f t="shared" si="6"/>
        <v>253999</v>
      </c>
      <c r="F37" s="95">
        <f t="shared" si="7"/>
        <v>11372393</v>
      </c>
      <c r="G37" s="94"/>
      <c r="H37" s="95">
        <v>0</v>
      </c>
      <c r="I37" s="95">
        <f t="shared" si="8"/>
        <v>3331</v>
      </c>
      <c r="J37" s="95">
        <f t="shared" si="9"/>
        <v>210333</v>
      </c>
      <c r="K37" s="94"/>
      <c r="L37" s="95">
        <f t="shared" si="0"/>
        <v>5809</v>
      </c>
      <c r="M37" s="95">
        <f t="shared" si="0"/>
        <v>257330</v>
      </c>
      <c r="N37" s="95">
        <f t="shared" si="0"/>
        <v>11582726</v>
      </c>
      <c r="O37" s="94"/>
      <c r="P37" s="96">
        <v>3696</v>
      </c>
      <c r="Q37" s="95">
        <f t="shared" si="10"/>
        <v>244702</v>
      </c>
      <c r="R37" s="95">
        <f t="shared" si="11"/>
        <v>10743860</v>
      </c>
      <c r="S37" s="65"/>
      <c r="T37" s="95">
        <v>0</v>
      </c>
      <c r="U37" s="95">
        <f t="shared" si="1"/>
        <v>1414</v>
      </c>
      <c r="V37" s="95">
        <f t="shared" si="12"/>
        <v>262548</v>
      </c>
      <c r="W37" s="65"/>
      <c r="X37" s="95">
        <f t="shared" si="13"/>
        <v>3696</v>
      </c>
      <c r="Y37" s="95">
        <f t="shared" si="15"/>
        <v>246116</v>
      </c>
      <c r="Z37" s="95">
        <f t="shared" si="15"/>
        <v>11006408</v>
      </c>
      <c r="AA37" s="65"/>
      <c r="AB37" s="95">
        <f t="shared" si="2"/>
        <v>-11214</v>
      </c>
      <c r="AC37" s="95">
        <f t="shared" si="3"/>
        <v>-4.35782846928069</v>
      </c>
      <c r="AD37" s="95">
        <f t="shared" si="4"/>
        <v>-576318</v>
      </c>
      <c r="AE37" s="95">
        <f t="shared" si="5"/>
        <v>-4.975668076754988</v>
      </c>
      <c r="AF37" s="97"/>
      <c r="AG37" s="97"/>
    </row>
    <row r="38" spans="2:33" s="92" customFormat="1" ht="27.75" customHeight="1">
      <c r="B38" s="93">
        <v>42335</v>
      </c>
      <c r="C38" s="94"/>
      <c r="D38" s="95">
        <v>4609</v>
      </c>
      <c r="E38" s="95">
        <f t="shared" si="6"/>
        <v>258608</v>
      </c>
      <c r="F38" s="95">
        <f t="shared" si="7"/>
        <v>11377002</v>
      </c>
      <c r="G38" s="94"/>
      <c r="H38" s="95">
        <v>229</v>
      </c>
      <c r="I38" s="95">
        <f t="shared" si="8"/>
        <v>3560</v>
      </c>
      <c r="J38" s="95">
        <f t="shared" si="9"/>
        <v>210562</v>
      </c>
      <c r="K38" s="94"/>
      <c r="L38" s="95">
        <f t="shared" si="0"/>
        <v>4838</v>
      </c>
      <c r="M38" s="95">
        <f t="shared" si="0"/>
        <v>262168</v>
      </c>
      <c r="N38" s="95">
        <f t="shared" si="0"/>
        <v>11587564</v>
      </c>
      <c r="O38" s="94"/>
      <c r="P38" s="96">
        <v>4543</v>
      </c>
      <c r="Q38" s="95">
        <f t="shared" si="10"/>
        <v>249245</v>
      </c>
      <c r="R38" s="95">
        <f t="shared" si="11"/>
        <v>10748403</v>
      </c>
      <c r="S38" s="65"/>
      <c r="T38" s="95">
        <v>0</v>
      </c>
      <c r="U38" s="95">
        <f t="shared" si="1"/>
        <v>1414</v>
      </c>
      <c r="V38" s="95">
        <f t="shared" si="12"/>
        <v>262548</v>
      </c>
      <c r="W38" s="65"/>
      <c r="X38" s="95">
        <f t="shared" si="13"/>
        <v>4543</v>
      </c>
      <c r="Y38" s="95">
        <f t="shared" si="15"/>
        <v>250659</v>
      </c>
      <c r="Z38" s="95">
        <f t="shared" si="15"/>
        <v>11010951</v>
      </c>
      <c r="AA38" s="65"/>
      <c r="AB38" s="95">
        <f t="shared" si="2"/>
        <v>-11509</v>
      </c>
      <c r="AC38" s="95">
        <f t="shared" si="3"/>
        <v>-4.389933172622135</v>
      </c>
      <c r="AD38" s="95">
        <f t="shared" si="4"/>
        <v>-576613</v>
      </c>
      <c r="AE38" s="95">
        <f t="shared" si="5"/>
        <v>-4.976136485632356</v>
      </c>
      <c r="AF38" s="97"/>
      <c r="AG38" s="97"/>
    </row>
    <row r="39" spans="2:33" s="92" customFormat="1" ht="27.75" customHeight="1">
      <c r="B39" s="93">
        <v>42336</v>
      </c>
      <c r="C39" s="94"/>
      <c r="D39" s="95">
        <v>4588</v>
      </c>
      <c r="E39" s="95">
        <f t="shared" si="6"/>
        <v>263196</v>
      </c>
      <c r="F39" s="95">
        <f t="shared" si="7"/>
        <v>11381590</v>
      </c>
      <c r="G39" s="94"/>
      <c r="H39" s="95">
        <v>0</v>
      </c>
      <c r="I39" s="95">
        <f t="shared" si="8"/>
        <v>3560</v>
      </c>
      <c r="J39" s="95">
        <f t="shared" si="9"/>
        <v>210562</v>
      </c>
      <c r="K39" s="94"/>
      <c r="L39" s="95">
        <f t="shared" si="0"/>
        <v>4588</v>
      </c>
      <c r="M39" s="95">
        <f t="shared" si="0"/>
        <v>266756</v>
      </c>
      <c r="N39" s="95">
        <f t="shared" si="0"/>
        <v>11592152</v>
      </c>
      <c r="O39" s="94"/>
      <c r="P39" s="96">
        <v>3917</v>
      </c>
      <c r="Q39" s="95">
        <f t="shared" si="10"/>
        <v>253162</v>
      </c>
      <c r="R39" s="95">
        <f t="shared" si="11"/>
        <v>10752320</v>
      </c>
      <c r="S39" s="65"/>
      <c r="T39" s="95">
        <v>0</v>
      </c>
      <c r="U39" s="95">
        <f t="shared" si="1"/>
        <v>1414</v>
      </c>
      <c r="V39" s="95">
        <f t="shared" si="12"/>
        <v>262548</v>
      </c>
      <c r="W39" s="65"/>
      <c r="X39" s="95">
        <f t="shared" si="13"/>
        <v>3917</v>
      </c>
      <c r="Y39" s="95">
        <f t="shared" si="15"/>
        <v>254576</v>
      </c>
      <c r="Z39" s="95">
        <f t="shared" si="15"/>
        <v>11014868</v>
      </c>
      <c r="AA39" s="65"/>
      <c r="AB39" s="95">
        <f t="shared" si="2"/>
        <v>-12180</v>
      </c>
      <c r="AC39" s="95">
        <f t="shared" si="3"/>
        <v>-4.5659703999160275</v>
      </c>
      <c r="AD39" s="95">
        <f t="shared" si="4"/>
        <v>-577284</v>
      </c>
      <c r="AE39" s="95">
        <f t="shared" si="5"/>
        <v>-4.979955404311469</v>
      </c>
      <c r="AF39" s="97"/>
      <c r="AG39" s="97"/>
    </row>
    <row r="40" spans="2:33" s="92" customFormat="1" ht="27.75" customHeight="1">
      <c r="B40" s="93">
        <v>42337</v>
      </c>
      <c r="C40" s="94"/>
      <c r="D40" s="95">
        <v>5257</v>
      </c>
      <c r="E40" s="95">
        <f t="shared" si="6"/>
        <v>268453</v>
      </c>
      <c r="F40" s="95">
        <f t="shared" si="7"/>
        <v>11386847</v>
      </c>
      <c r="G40" s="94"/>
      <c r="H40" s="95">
        <v>72</v>
      </c>
      <c r="I40" s="95">
        <f t="shared" si="8"/>
        <v>3632</v>
      </c>
      <c r="J40" s="95">
        <f t="shared" si="9"/>
        <v>210634</v>
      </c>
      <c r="K40" s="94"/>
      <c r="L40" s="95">
        <f t="shared" si="0"/>
        <v>5329</v>
      </c>
      <c r="M40" s="95">
        <f t="shared" si="0"/>
        <v>272085</v>
      </c>
      <c r="N40" s="95">
        <f t="shared" si="0"/>
        <v>11597481</v>
      </c>
      <c r="O40" s="94"/>
      <c r="P40" s="96">
        <v>5763</v>
      </c>
      <c r="Q40" s="95">
        <f t="shared" si="10"/>
        <v>258925</v>
      </c>
      <c r="R40" s="95">
        <f t="shared" si="11"/>
        <v>10758083</v>
      </c>
      <c r="S40" s="65"/>
      <c r="T40" s="95">
        <v>0</v>
      </c>
      <c r="U40" s="95">
        <f t="shared" si="1"/>
        <v>1414</v>
      </c>
      <c r="V40" s="95">
        <f t="shared" si="12"/>
        <v>262548</v>
      </c>
      <c r="W40" s="65"/>
      <c r="X40" s="95">
        <f t="shared" si="13"/>
        <v>5763</v>
      </c>
      <c r="Y40" s="95">
        <f t="shared" si="15"/>
        <v>260339</v>
      </c>
      <c r="Z40" s="95">
        <f t="shared" si="15"/>
        <v>11020631</v>
      </c>
      <c r="AA40" s="65"/>
      <c r="AB40" s="95">
        <f t="shared" si="2"/>
        <v>-11746</v>
      </c>
      <c r="AC40" s="95">
        <f t="shared" si="3"/>
        <v>-4.317033280041164</v>
      </c>
      <c r="AD40" s="95">
        <f t="shared" si="4"/>
        <v>-576850</v>
      </c>
      <c r="AE40" s="95">
        <f t="shared" si="5"/>
        <v>-4.973924941114368</v>
      </c>
      <c r="AF40" s="97"/>
      <c r="AG40" s="97"/>
    </row>
    <row r="41" spans="2:33" s="92" customFormat="1" ht="27.75" customHeight="1">
      <c r="B41" s="93">
        <v>42338</v>
      </c>
      <c r="C41" s="94"/>
      <c r="D41" s="95">
        <v>6839</v>
      </c>
      <c r="E41" s="95">
        <f t="shared" si="6"/>
        <v>275292</v>
      </c>
      <c r="F41" s="95">
        <f t="shared" si="7"/>
        <v>11393686</v>
      </c>
      <c r="G41" s="94"/>
      <c r="H41" s="95">
        <v>0</v>
      </c>
      <c r="I41" s="95">
        <f t="shared" si="8"/>
        <v>3632</v>
      </c>
      <c r="J41" s="95">
        <f t="shared" si="9"/>
        <v>210634</v>
      </c>
      <c r="K41" s="94"/>
      <c r="L41" s="95">
        <f t="shared" si="0"/>
        <v>6839</v>
      </c>
      <c r="M41" s="95">
        <f t="shared" si="0"/>
        <v>278924</v>
      </c>
      <c r="N41" s="95">
        <f t="shared" si="0"/>
        <v>11604320</v>
      </c>
      <c r="O41" s="94"/>
      <c r="P41" s="96">
        <v>2232</v>
      </c>
      <c r="Q41" s="95">
        <f t="shared" si="10"/>
        <v>261157</v>
      </c>
      <c r="R41" s="95">
        <f t="shared" si="11"/>
        <v>10760315</v>
      </c>
      <c r="S41" s="65"/>
      <c r="T41" s="95">
        <v>0</v>
      </c>
      <c r="U41" s="95">
        <f t="shared" si="1"/>
        <v>1414</v>
      </c>
      <c r="V41" s="95">
        <f t="shared" si="12"/>
        <v>262548</v>
      </c>
      <c r="W41" s="65"/>
      <c r="X41" s="95">
        <f t="shared" si="13"/>
        <v>2232</v>
      </c>
      <c r="Y41" s="95">
        <f t="shared" si="15"/>
        <v>262571</v>
      </c>
      <c r="Z41" s="95">
        <f t="shared" si="15"/>
        <v>11022863</v>
      </c>
      <c r="AA41" s="65"/>
      <c r="AB41" s="95">
        <f t="shared" si="2"/>
        <v>-16353</v>
      </c>
      <c r="AC41" s="95">
        <f t="shared" si="3"/>
        <v>-5.8628873815089415</v>
      </c>
      <c r="AD41" s="95">
        <f t="shared" si="4"/>
        <v>-581457</v>
      </c>
      <c r="AE41" s="95">
        <f t="shared" si="5"/>
        <v>-5.010694293159789</v>
      </c>
      <c r="AF41" s="97"/>
      <c r="AG41" s="97"/>
    </row>
    <row r="42" spans="2:33" s="92" customFormat="1" ht="39.75" customHeight="1">
      <c r="B42" s="99" t="s">
        <v>78</v>
      </c>
      <c r="C42" s="98"/>
      <c r="D42" s="100" t="s">
        <v>102</v>
      </c>
      <c r="E42" s="100"/>
      <c r="F42" s="101">
        <f>F41</f>
        <v>11393686</v>
      </c>
      <c r="G42" s="98"/>
      <c r="H42" s="100" t="s">
        <v>102</v>
      </c>
      <c r="I42" s="100"/>
      <c r="J42" s="101">
        <f>J41</f>
        <v>210634</v>
      </c>
      <c r="K42" s="98"/>
      <c r="L42" s="100" t="s">
        <v>102</v>
      </c>
      <c r="M42" s="100"/>
      <c r="N42" s="101">
        <f>N41</f>
        <v>11604320</v>
      </c>
      <c r="O42" s="98"/>
      <c r="P42" s="100" t="s">
        <v>103</v>
      </c>
      <c r="Q42" s="100"/>
      <c r="R42" s="101">
        <f>SUM(P12:P41)+P8</f>
        <v>10760315</v>
      </c>
      <c r="S42" s="97"/>
      <c r="T42" s="100" t="s">
        <v>103</v>
      </c>
      <c r="U42" s="100"/>
      <c r="V42" s="101">
        <f>SUM(T12:T41)+T8</f>
        <v>262548</v>
      </c>
      <c r="W42" s="97"/>
      <c r="X42" s="100" t="s">
        <v>103</v>
      </c>
      <c r="Y42" s="100"/>
      <c r="Z42" s="101">
        <f>SUM(X12:X41)+X8</f>
        <v>11022863</v>
      </c>
      <c r="AA42" s="97"/>
      <c r="AB42" s="102" t="s">
        <v>104</v>
      </c>
      <c r="AC42" s="102"/>
      <c r="AD42" s="102"/>
      <c r="AE42" s="102"/>
      <c r="AF42" s="97"/>
      <c r="AG42" s="97"/>
    </row>
    <row r="43" spans="2:33" s="92" customFormat="1" ht="49.5" customHeight="1">
      <c r="B43" s="103"/>
      <c r="C43" s="97"/>
      <c r="D43" s="101">
        <f>SUM(D12:D41)</f>
        <v>275292</v>
      </c>
      <c r="E43" s="101"/>
      <c r="F43" s="101"/>
      <c r="G43" s="97"/>
      <c r="H43" s="101">
        <f>SUM(H12:H41)</f>
        <v>3632</v>
      </c>
      <c r="I43" s="101"/>
      <c r="J43" s="101"/>
      <c r="K43" s="97"/>
      <c r="L43" s="101">
        <f>SUM(L12:L41)</f>
        <v>278924</v>
      </c>
      <c r="M43" s="101"/>
      <c r="N43" s="101"/>
      <c r="O43" s="97"/>
      <c r="P43" s="101">
        <f>SUM(P12:P41)</f>
        <v>261157</v>
      </c>
      <c r="Q43" s="101"/>
      <c r="R43" s="101"/>
      <c r="S43" s="97"/>
      <c r="T43" s="101">
        <f>SUM(T12:T41)</f>
        <v>1414</v>
      </c>
      <c r="U43" s="101"/>
      <c r="V43" s="101"/>
      <c r="W43" s="97"/>
      <c r="X43" s="101">
        <f>SUM(X12:X41)</f>
        <v>262571</v>
      </c>
      <c r="Y43" s="101"/>
      <c r="Z43" s="101"/>
      <c r="AA43" s="97"/>
      <c r="AB43" s="102"/>
      <c r="AC43" s="102"/>
      <c r="AD43" s="102"/>
      <c r="AE43" s="102"/>
      <c r="AF43" s="97"/>
      <c r="AG43" s="97"/>
    </row>
    <row r="44" ht="15" customHeight="1">
      <c r="D44" s="104"/>
    </row>
    <row r="46" ht="15" customHeight="1">
      <c r="T46" s="76"/>
    </row>
    <row r="50" ht="15" customHeight="1">
      <c r="L50" s="105"/>
    </row>
  </sheetData>
  <sheetProtection/>
  <mergeCells count="64">
    <mergeCell ref="AB42:AE43"/>
    <mergeCell ref="D43:E43"/>
    <mergeCell ref="H43:I43"/>
    <mergeCell ref="L43:M43"/>
    <mergeCell ref="P43:Q43"/>
    <mergeCell ref="T43:U43"/>
    <mergeCell ref="X43:Y43"/>
    <mergeCell ref="P42:Q42"/>
    <mergeCell ref="R42:R43"/>
    <mergeCell ref="T42:U42"/>
    <mergeCell ref="V42:V43"/>
    <mergeCell ref="X42:Y42"/>
    <mergeCell ref="Z42:Z43"/>
    <mergeCell ref="Z10:Z11"/>
    <mergeCell ref="AB10:AC10"/>
    <mergeCell ref="AD10:AE10"/>
    <mergeCell ref="B42:B43"/>
    <mergeCell ref="D42:E42"/>
    <mergeCell ref="F42:F43"/>
    <mergeCell ref="H42:I42"/>
    <mergeCell ref="J42:J43"/>
    <mergeCell ref="L42:M42"/>
    <mergeCell ref="N42:N43"/>
    <mergeCell ref="R10:R11"/>
    <mergeCell ref="T10:T11"/>
    <mergeCell ref="U10:U11"/>
    <mergeCell ref="V10:V11"/>
    <mergeCell ref="X10:X11"/>
    <mergeCell ref="Y10:Y11"/>
    <mergeCell ref="J10:J11"/>
    <mergeCell ref="L10:L11"/>
    <mergeCell ref="M10:M11"/>
    <mergeCell ref="N10:N11"/>
    <mergeCell ref="P10:P11"/>
    <mergeCell ref="Q10:Q11"/>
    <mergeCell ref="B10:B11"/>
    <mergeCell ref="D10:D11"/>
    <mergeCell ref="E10:E11"/>
    <mergeCell ref="F10:F11"/>
    <mergeCell ref="H10:H11"/>
    <mergeCell ref="I10:I11"/>
    <mergeCell ref="D8:F8"/>
    <mergeCell ref="H8:J8"/>
    <mergeCell ref="L8:N8"/>
    <mergeCell ref="P8:R8"/>
    <mergeCell ref="T8:V8"/>
    <mergeCell ref="X8:Z8"/>
    <mergeCell ref="X6:Z6"/>
    <mergeCell ref="D7:F7"/>
    <mergeCell ref="H7:J7"/>
    <mergeCell ref="L7:N7"/>
    <mergeCell ref="P7:R7"/>
    <mergeCell ref="T7:V7"/>
    <mergeCell ref="X7:Z7"/>
    <mergeCell ref="B2:AE2"/>
    <mergeCell ref="B3:AE3"/>
    <mergeCell ref="D5:N5"/>
    <mergeCell ref="P5:Z5"/>
    <mergeCell ref="AB5:AE8"/>
    <mergeCell ref="D6:F6"/>
    <mergeCell ref="H6:J6"/>
    <mergeCell ref="L6:N6"/>
    <mergeCell ref="P6:R6"/>
    <mergeCell ref="T6:V6"/>
  </mergeCells>
  <conditionalFormatting sqref="AB12:AE41">
    <cfRule type="cellIs" priority="4" dxfId="18" operator="lessThan" stopIfTrue="1">
      <formula>0</formula>
    </cfRule>
    <cfRule type="cellIs" priority="5" dxfId="18" operator="lessThan" stopIfTrue="1">
      <formula>0</formula>
    </cfRule>
    <cfRule type="cellIs" priority="7" dxfId="19" operator="lessThan" stopIfTrue="1">
      <formula>0</formula>
    </cfRule>
  </conditionalFormatting>
  <conditionalFormatting sqref="P12:P17">
    <cfRule type="expression" priority="6" dxfId="20" stopIfTrue="1">
      <formula>$C$10&gt;0</formula>
    </cfRule>
  </conditionalFormatting>
  <conditionalFormatting sqref="T12:V41">
    <cfRule type="cellIs" priority="2" dxfId="21" operator="equal" stopIfTrue="1">
      <formula>0</formula>
    </cfRule>
    <cfRule type="cellIs" priority="3" dxfId="21" operator="lessThan" stopIfTrue="1">
      <formula>0</formula>
    </cfRule>
  </conditionalFormatting>
  <conditionalFormatting sqref="H12:J41">
    <cfRule type="cellIs" priority="1" dxfId="2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</dc:creator>
  <cp:keywords/>
  <dc:description/>
  <cp:lastModifiedBy>ismail</cp:lastModifiedBy>
  <dcterms:created xsi:type="dcterms:W3CDTF">2015-12-03T09:44:43Z</dcterms:created>
  <dcterms:modified xsi:type="dcterms:W3CDTF">2015-12-03T09:46:09Z</dcterms:modified>
  <cp:category/>
  <cp:version/>
  <cp:contentType/>
  <cp:contentStatus/>
</cp:coreProperties>
</file>